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70" tabRatio="838" activeTab="0"/>
  </bookViews>
  <sheets>
    <sheet name="Pop_Sapi Pot" sheetId="1" r:id="rId1"/>
    <sheet name="Pop_Sapi Per" sheetId="2" r:id="rId2"/>
    <sheet name="Pop_Kerbau" sheetId="3" r:id="rId3"/>
    <sheet name="Pop_Kuda" sheetId="4" r:id="rId4"/>
    <sheet name="Pop_T Kecil" sheetId="5" r:id="rId5"/>
    <sheet name="Pop_Unggas" sheetId="6" r:id="rId6"/>
    <sheet name="Pop_Aneka" sheetId="7" r:id="rId7"/>
    <sheet name="Pemotongan_Ternak" sheetId="8" r:id="rId8"/>
    <sheet name="Produksi_Ternak" sheetId="9" r:id="rId9"/>
    <sheet name="Masuk-Keluar Ternak" sheetId="10" state="hidden" r:id="rId10"/>
    <sheet name="Pertumbuhan" sheetId="11" state="hidden" r:id="rId11"/>
    <sheet name="Sheet1" sheetId="12" state="hidden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Regression_Int">1</definedName>
    <definedName name="penjelasan" localSheetId="9">#REF!</definedName>
    <definedName name="penjelasan" localSheetId="6">#REF!</definedName>
    <definedName name="penjelasan" localSheetId="3">#REF!</definedName>
    <definedName name="penjelasan" localSheetId="1">#REF!</definedName>
    <definedName name="penjelasan" localSheetId="0">#REF!</definedName>
    <definedName name="penjelasan" localSheetId="5">#REF!</definedName>
    <definedName name="penjelasan" localSheetId="8">#REF!</definedName>
    <definedName name="penjelasan">#REF!</definedName>
    <definedName name="_xlnm.Print_Area" localSheetId="7">'Pemotongan_Ternak'!$B$2:$P$31</definedName>
    <definedName name="_xlnm.Print_Area" localSheetId="6">'Pop_Aneka'!$B$2:$F$37</definedName>
    <definedName name="_xlnm.Print_Area" localSheetId="2">'Pop_Kerbau'!$B$1:$F$39</definedName>
    <definedName name="_xlnm.Print_Area" localSheetId="3">'Pop_Kuda'!$B$1:$F$39</definedName>
    <definedName name="_xlnm.Print_Area" localSheetId="1">'Pop_Sapi Per'!$B$1:$J$39</definedName>
    <definedName name="_xlnm.Print_Area" localSheetId="0">'Pop_Sapi Pot'!$B$2:$J$39</definedName>
    <definedName name="_xlnm.Print_Area" localSheetId="4">'Pop_T Kecil'!$B$2:$G$37</definedName>
    <definedName name="_xlnm.Print_Area" localSheetId="5">'Pop_Unggas'!$B$2:$H$38</definedName>
    <definedName name="_xlnm.Print_Area" localSheetId="8">'Produksi_Ternak'!$B$2:$I$100</definedName>
    <definedName name="Print_Area_MI" localSheetId="9">#REF!</definedName>
    <definedName name="Print_Area_MI" localSheetId="6">#REF!</definedName>
    <definedName name="Print_Area_MI" localSheetId="3">#REF!</definedName>
    <definedName name="Print_Area_MI" localSheetId="1">#REF!</definedName>
    <definedName name="Print_Area_MI" localSheetId="0">#REF!</definedName>
    <definedName name="Print_Area_MI" localSheetId="5">#REF!</definedName>
    <definedName name="Print_Area_MI" localSheetId="8">#REF!</definedName>
    <definedName name="Print_Area_MI">#REF!</definedName>
    <definedName name="PRINT_TITLES_MI" localSheetId="9">#REF!</definedName>
    <definedName name="PRINT_TITLES_MI" localSheetId="8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<sst xmlns="http://schemas.openxmlformats.org/spreadsheetml/2006/main" count="627" uniqueCount="201">
  <si>
    <t>REKAP KABUPATEN/KOTA POPULASI TERNAK PER WILAYAH(EKOR)</t>
  </si>
  <si>
    <t>RKNAK01</t>
  </si>
  <si>
    <t>Provinsi</t>
  </si>
  <si>
    <t>Tahun</t>
  </si>
  <si>
    <t>Kabupaten/Kota</t>
  </si>
  <si>
    <t>Jenis Ternak</t>
  </si>
  <si>
    <t>No.</t>
  </si>
  <si>
    <t>Kecamatan</t>
  </si>
  <si>
    <t>Populasi</t>
  </si>
  <si>
    <t>Total</t>
  </si>
  <si>
    <t>Jantan</t>
  </si>
  <si>
    <t>Betina</t>
  </si>
  <si>
    <t> (1) </t>
  </si>
  <si>
    <t> (2) </t>
  </si>
  <si>
    <t> (3) </t>
  </si>
  <si>
    <t> (4) </t>
  </si>
  <si>
    <t> (5) </t>
  </si>
  <si>
    <t>REKAP POPULASI TERNAK PER WILAYAH(EKOR)</t>
  </si>
  <si>
    <t>:  Kerbau</t>
  </si>
  <si>
    <t> (6) </t>
  </si>
  <si>
    <t> (7) </t>
  </si>
  <si>
    <t> (8) </t>
  </si>
  <si>
    <t> (9) </t>
  </si>
  <si>
    <t>RKNAK02A</t>
  </si>
  <si>
    <t>Kabupaten / Kota</t>
  </si>
  <si>
    <t>Kode</t>
  </si>
  <si>
    <t>Pemotongan Tercatat</t>
  </si>
  <si>
    <t>Pemotongan Tidak Tercatat</t>
  </si>
  <si>
    <t>RPH Pemda</t>
  </si>
  <si>
    <t>RPH Swasta</t>
  </si>
  <si>
    <t>Diluar RPH</t>
  </si>
  <si>
    <t> (10) </t>
  </si>
  <si>
    <t> (11) </t>
  </si>
  <si>
    <t> (12) </t>
  </si>
  <si>
    <t> (13) </t>
  </si>
  <si>
    <t> (14) </t>
  </si>
  <si>
    <t> (15) </t>
  </si>
  <si>
    <t> Kerbau</t>
  </si>
  <si>
    <t> Kuda</t>
  </si>
  <si>
    <t> Sapi Potong</t>
  </si>
  <si>
    <t> Sapi perah</t>
  </si>
  <si>
    <t> Babi</t>
  </si>
  <si>
    <t> Domba</t>
  </si>
  <si>
    <t> Kambing</t>
  </si>
  <si>
    <t> Kelinci</t>
  </si>
  <si>
    <t> Ayam Buras</t>
  </si>
  <si>
    <t> Ayam Ras Pedaging</t>
  </si>
  <si>
    <t> Ayam Ras Petelur</t>
  </si>
  <si>
    <t> Burung Puyuh</t>
  </si>
  <si>
    <t> Itik</t>
  </si>
  <si>
    <t xml:space="preserve">TOTAL </t>
  </si>
  <si>
    <t xml:space="preserve">Keterangan :  </t>
  </si>
  <si>
    <t>:  Kuda</t>
  </si>
  <si>
    <t>:  Sapi Potong</t>
  </si>
  <si>
    <t>:  Sapi Perah</t>
  </si>
  <si>
    <t>Kambing</t>
  </si>
  <si>
    <t>Domba</t>
  </si>
  <si>
    <t>Babi</t>
  </si>
  <si>
    <t>TOTAL</t>
  </si>
  <si>
    <t>:  Ternak Kecil</t>
  </si>
  <si>
    <t>:  Ternak Unggas</t>
  </si>
  <si>
    <t>Ayam Buras</t>
  </si>
  <si>
    <t>Ayam Ras Petelur</t>
  </si>
  <si>
    <t>Ayam Ras Pedaging</t>
  </si>
  <si>
    <t>Itik</t>
  </si>
  <si>
    <t>Entok</t>
  </si>
  <si>
    <t>:  Aneka Ternak</t>
  </si>
  <si>
    <t>Kelinci</t>
  </si>
  <si>
    <t>Burung Puyuh</t>
  </si>
  <si>
    <t>Burung Dara</t>
  </si>
  <si>
    <r>
      <t>:</t>
    </r>
    <r>
      <rPr>
        <sz val="9"/>
        <color indexed="8"/>
        <rFont val="Verdana"/>
        <family val="2"/>
      </rPr>
      <t>  </t>
    </r>
    <r>
      <rPr>
        <b/>
        <sz val="9"/>
        <color indexed="8"/>
        <rFont val="Verdana"/>
        <family val="2"/>
      </rPr>
      <t xml:space="preserve"> JAWA TIMUR</t>
    </r>
  </si>
  <si>
    <t xml:space="preserve"> Burung Dara</t>
  </si>
  <si>
    <t xml:space="preserve"> Entok</t>
  </si>
  <si>
    <t>TPU</t>
  </si>
  <si>
    <t>Keterangan :</t>
  </si>
  <si>
    <t>Estimasi pemotongan tidak tercatat  --&gt;   pemotongan saat upacara agama (idul adha, aqiqah, haji, dll), di rumah tangga, warung, pedagang, agen, dll</t>
  </si>
  <si>
    <t> (1)</t>
  </si>
  <si>
    <t>Pemotongan ternak triwulan 1  --&gt;  pemotongan januari s/d maret</t>
  </si>
  <si>
    <t>Pemotongan ternak triwulan 2  --&gt;  pemotongan april s/d juni</t>
  </si>
  <si>
    <t>Pemotongan ternak triwulan 3  --&gt;  pemotongan juli s/d september</t>
  </si>
  <si>
    <t>Pemotongan ternak triwulan 4  --&gt;  pemotongan oktober s/d desember</t>
  </si>
  <si>
    <t>REKAP PRODUKSI DAGING PER JENIS TERNAK</t>
  </si>
  <si>
    <t>Kabupaten</t>
  </si>
  <si>
    <t>(Kg)</t>
  </si>
  <si>
    <t>Total Produksi Daging</t>
  </si>
  <si>
    <t>REKAP PRODUKSI TELUR PER JENIS TERNAK</t>
  </si>
  <si>
    <t>Total Produksi Telur</t>
  </si>
  <si>
    <t>REKAP PRODUKSI SUSU PER JENIS TERNAK</t>
  </si>
  <si>
    <t>Total Produksi Susu</t>
  </si>
  <si>
    <t> Kambing Perah</t>
  </si>
  <si>
    <t>707-b</t>
  </si>
  <si>
    <t>REKAP POPULASI TERNAK PER WILAYAH (EKOR)</t>
  </si>
  <si>
    <t>Total Pemotongan Tercatat</t>
  </si>
  <si>
    <t>REKAP KABUPATEN/KOTA POPULASI TERNAK PER WILAYAH</t>
  </si>
  <si>
    <t>REKAP KABUPATEN/KOTA PEMOTONGAN PER JENIS TERNAK (EKOR)</t>
  </si>
  <si>
    <t>:  Lumajang</t>
  </si>
  <si>
    <t>Tempursari</t>
  </si>
  <si>
    <t>Pronojiwo</t>
  </si>
  <si>
    <t>Candipuro</t>
  </si>
  <si>
    <t>Pasirian</t>
  </si>
  <si>
    <t>Tempeh</t>
  </si>
  <si>
    <t>Lumajang</t>
  </si>
  <si>
    <t>Sumbersuko</t>
  </si>
  <si>
    <t>Tekung</t>
  </si>
  <si>
    <t>Kunir</t>
  </si>
  <si>
    <t>Yosowilangun</t>
  </si>
  <si>
    <t>Jatiroto</t>
  </si>
  <si>
    <t>Rowokangkung</t>
  </si>
  <si>
    <t>Randuangung</t>
  </si>
  <si>
    <t>Sukodono</t>
  </si>
  <si>
    <t>Padang</t>
  </si>
  <si>
    <t>Senduro</t>
  </si>
  <si>
    <t>Pasrujambe</t>
  </si>
  <si>
    <t>Gucialit</t>
  </si>
  <si>
    <t>Klakah</t>
  </si>
  <si>
    <t>Kedungjajang</t>
  </si>
  <si>
    <t>Ranuyoso</t>
  </si>
  <si>
    <t>Produksi Daging Triwulan I</t>
  </si>
  <si>
    <t>Produksi Daging Triwulan II</t>
  </si>
  <si>
    <t>Anak</t>
  </si>
  <si>
    <t>Muda</t>
  </si>
  <si>
    <t>Dewasa</t>
  </si>
  <si>
    <t>Populasi Ayam Ras Pedaging adalah populasi selama satu tahun  (tw1 + tw2 + tw3 + tw4)</t>
  </si>
  <si>
    <t>Produksi Daging Triwulan III</t>
  </si>
  <si>
    <t>Produksi Daging Triwulan IV</t>
  </si>
  <si>
    <t xml:space="preserve">Total Produksi Daging </t>
  </si>
  <si>
    <t>Untuk koreksi data, silakan diubah pada file Triwulan</t>
  </si>
  <si>
    <t>Produksi Telur Triwulan I</t>
  </si>
  <si>
    <t>Produksi Telur Triwulan II</t>
  </si>
  <si>
    <t>Produksi Telur Triwulan III</t>
  </si>
  <si>
    <t>Produksi Telur Triwulan IV</t>
  </si>
  <si>
    <t xml:space="preserve">Total Produksi Telur </t>
  </si>
  <si>
    <t xml:space="preserve">Untuk koreksi data, silakan diubah pada file Triwulan </t>
  </si>
  <si>
    <t>Produksi Susu Triwulan I</t>
  </si>
  <si>
    <t>Produksi Susu Triwulan II</t>
  </si>
  <si>
    <t>Produksi Susu Triwulan III</t>
  </si>
  <si>
    <t>Produksi Susu Triwulan IV</t>
  </si>
  <si>
    <t xml:space="preserve">Total Produksi Susu </t>
  </si>
  <si>
    <t>NO</t>
  </si>
  <si>
    <t>KABUPATEN/KOTA</t>
  </si>
  <si>
    <t>JUMLAH TERNAK REKOMENDASI KELUAR PROV.JATIM  (ekor)</t>
  </si>
  <si>
    <t>SP. POTONG</t>
  </si>
  <si>
    <t>SP. PERAH</t>
  </si>
  <si>
    <t>KERBAU</t>
  </si>
  <si>
    <t>KUDA</t>
  </si>
  <si>
    <t>KAMBING</t>
  </si>
  <si>
    <t>DOMBA</t>
  </si>
  <si>
    <t>BABI</t>
  </si>
  <si>
    <t>AY. BURAS / DOC</t>
  </si>
  <si>
    <t>AY. PETELUR / DOC</t>
  </si>
  <si>
    <t>AY. PEDAGING / DOC</t>
  </si>
  <si>
    <t>ITIK / DOD</t>
  </si>
  <si>
    <t>ENTOK</t>
  </si>
  <si>
    <t>KELINCI</t>
  </si>
  <si>
    <t>BR. PUYUH</t>
  </si>
  <si>
    <t>BR. DARA</t>
  </si>
  <si>
    <t>JUMLAH BAHAN ASAL TERNAK/HEWAN REKOMENDASI KELUAR PROV.JATIM</t>
  </si>
  <si>
    <t>DAGING SAPI (kg)</t>
  </si>
  <si>
    <t>DAGING AYAM (kg)</t>
  </si>
  <si>
    <t>DAGING KAMBING (kg)</t>
  </si>
  <si>
    <t>DAGING BABI (kg)</t>
  </si>
  <si>
    <t>DAGING ITIK (kg)</t>
  </si>
  <si>
    <t>DAGING LAINNYA (kg)</t>
  </si>
  <si>
    <t>TELUR TETAS (biji)</t>
  </si>
  <si>
    <t>TELUR KONSUMSI (kg)</t>
  </si>
  <si>
    <t>SUSU CAIR (kg)</t>
  </si>
  <si>
    <t>BAHAN BAKU SUSU (kg)</t>
  </si>
  <si>
    <t>KULIT (kg)</t>
  </si>
  <si>
    <t>KULIT (lembar)</t>
  </si>
  <si>
    <t>GUANO (kg)</t>
  </si>
  <si>
    <t>LAINNYA</t>
  </si>
  <si>
    <t>JUMLAH TERNAK REKOMENDASI MASUK PROV.JATIM  (ekor)</t>
  </si>
  <si>
    <t>JUMLAH BAHAN ASAL TERNAK/HEWAN REKOMENDASI MASUK PROV.JATIM</t>
  </si>
  <si>
    <t>Kab.Lumajang</t>
  </si>
  <si>
    <t>PERTUMBUHAN POPULASI TERNAK</t>
  </si>
  <si>
    <t>JENIS TERNAK</t>
  </si>
  <si>
    <t>POPULASI  (ekor)</t>
  </si>
  <si>
    <t>PERTUMB.</t>
  </si>
  <si>
    <t>(%)</t>
  </si>
  <si>
    <t>Sapi Potong</t>
  </si>
  <si>
    <t xml:space="preserve">Sapi Perah </t>
  </si>
  <si>
    <t>Kerbau</t>
  </si>
  <si>
    <t>Kuda</t>
  </si>
  <si>
    <t>Puyuh</t>
  </si>
  <si>
    <t>Ket :</t>
  </si>
  <si>
    <t>PERTUMBUHAN PRODUKSI TERNAK</t>
  </si>
  <si>
    <t>PRODUKSI DAGING  (kg)</t>
  </si>
  <si>
    <t>PRODUKSI TELUR  (kg)</t>
  </si>
  <si>
    <t>PRODUKSI SUSU  (kg)</t>
  </si>
  <si>
    <t>PERTUMBUHAN PEMOTONGAN TERNAK (TERCATAT + ESTIMASI TIDAK TERCATAT)</t>
  </si>
  <si>
    <t>PEMOTONGAN  (ekor)</t>
  </si>
  <si>
    <t>REKAPITULASI IZIN/REKOMENDASI PENGELUARAN TERNAK &amp; BAHAN ASAL TERNAK  KELUAR PROVINSI JAWA TIMUR TAHUN 2019 (ANGKA SEMENTARA)</t>
  </si>
  <si>
    <t>REKAPITULASI IZIN/REKOMENDASI PEMASUK TERNAK &amp; BAHAN ASAL TERNAK  KE PROVINSI JAWA TIMUR TAHUN 2019 (ANGKA SEMENTARA)</t>
  </si>
  <si>
    <t>TAHUN 2019</t>
  </si>
  <si>
    <t>TAHUN 2020</t>
  </si>
  <si>
    <t>Pertumbuhan ( ) --&gt; berarti minus dibandingkan tahun 2019</t>
  </si>
  <si>
    <t>Kambing Senduro</t>
  </si>
  <si>
    <r>
      <t>:</t>
    </r>
    <r>
      <rPr>
        <b/>
        <sz val="9"/>
        <color indexed="8"/>
        <rFont val="Verdana"/>
        <family val="2"/>
      </rPr>
      <t>  2023</t>
    </r>
  </si>
  <si>
    <t>Produksi daging bulan Januari - Desember 2023</t>
  </si>
  <si>
    <t>Produksi telur bulan Januari - Desember 2023</t>
  </si>
  <si>
    <t>Produksi susu bulan Januari - Desember 2023</t>
  </si>
</sst>
</file>

<file path=xl/styles.xml><?xml version="1.0" encoding="utf-8"?>
<styleSheet xmlns="http://schemas.openxmlformats.org/spreadsheetml/2006/main">
  <numFmts count="2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_);_(@_)"/>
    <numFmt numFmtId="179" formatCode="_(* #,##0.00_);_(* \(#,##0.00\);_(* &quot;-&quot;_);_(@_)"/>
    <numFmt numFmtId="180" formatCode="0.00_)"/>
    <numFmt numFmtId="181" formatCode="_(* #,##0.0_);_(* \(#,##0.0\);_(* &quot;-&quot;??_);_(@_)"/>
    <numFmt numFmtId="182" formatCode="_(* #,##0_);_(* \(#,##0\);_(* &quot;-&quot;??_);_(@_)"/>
    <numFmt numFmtId="183" formatCode="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2"/>
      <name val="Helv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b/>
      <sz val="10"/>
      <color indexed="30"/>
      <name val="Verdana"/>
      <family val="2"/>
    </font>
    <font>
      <sz val="9"/>
      <color indexed="8"/>
      <name val="Calibri"/>
      <family val="2"/>
    </font>
    <font>
      <sz val="7"/>
      <color indexed="8"/>
      <name val="Verdana"/>
      <family val="2"/>
    </font>
    <font>
      <sz val="7.5"/>
      <color indexed="8"/>
      <name val="Verdan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30"/>
      <name val="Verdana"/>
      <family val="2"/>
    </font>
    <font>
      <b/>
      <sz val="11"/>
      <color indexed="8"/>
      <name val="Verdana"/>
      <family val="2"/>
    </font>
    <font>
      <b/>
      <sz val="12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rgb="FF06679B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theme="1"/>
      <name val="Calibri"/>
      <family val="2"/>
    </font>
    <font>
      <sz val="7"/>
      <color theme="1"/>
      <name val="Verdana"/>
      <family val="2"/>
    </font>
    <font>
      <sz val="7.5"/>
      <color theme="1"/>
      <name val="Verdan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Verdana"/>
      <family val="2"/>
    </font>
    <font>
      <b/>
      <sz val="12"/>
      <color rgb="FF06679B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rgb="FFFFFF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ECEF1"/>
        <bgColor indexed="64"/>
      </patternFill>
    </fill>
    <fill>
      <patternFill patternType="solid">
        <fgColor rgb="FF88B7E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FE6EF"/>
        <bgColor indexed="64"/>
      </patternFill>
    </fill>
    <fill>
      <patternFill patternType="solid">
        <fgColor rgb="FFDAE0F2"/>
        <bgColor indexed="64"/>
      </patternFill>
    </fill>
    <fill>
      <patternFill patternType="solid">
        <fgColor rgb="FF8FFFFF"/>
        <bgColor indexed="64"/>
      </patternFill>
    </fill>
    <fill>
      <patternFill patternType="solid">
        <fgColor rgb="FFFEDAF6"/>
        <bgColor indexed="64"/>
      </patternFill>
    </fill>
    <fill>
      <patternFill patternType="solid">
        <fgColor rgb="FFFEF3E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/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 style="thin"/>
      <right style="thin"/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wrapText="1"/>
    </xf>
    <xf numFmtId="0" fontId="0" fillId="0" borderId="0" xfId="0" applyAlignment="1">
      <alignment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wrapText="1"/>
    </xf>
    <xf numFmtId="0" fontId="61" fillId="33" borderId="11" xfId="0" applyFont="1" applyFill="1" applyBorder="1" applyAlignment="1">
      <alignment horizontal="center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vertical="top" wrapText="1"/>
    </xf>
    <xf numFmtId="0" fontId="63" fillId="0" borderId="0" xfId="0" applyFont="1" applyAlignment="1">
      <alignment horizontal="left" vertical="center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3" fillId="0" borderId="0" xfId="0" applyFont="1" applyAlignment="1">
      <alignment/>
    </xf>
    <xf numFmtId="0" fontId="65" fillId="0" borderId="0" xfId="0" applyFont="1" applyAlignment="1">
      <alignment wrapText="1"/>
    </xf>
    <xf numFmtId="41" fontId="63" fillId="33" borderId="10" xfId="43" applyFont="1" applyFill="1" applyBorder="1" applyAlignment="1">
      <alignment horizontal="center" wrapText="1"/>
    </xf>
    <xf numFmtId="0" fontId="64" fillId="0" borderId="0" xfId="0" applyFont="1" applyAlignment="1">
      <alignment/>
    </xf>
    <xf numFmtId="0" fontId="63" fillId="34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wrapText="1"/>
    </xf>
    <xf numFmtId="41" fontId="59" fillId="35" borderId="10" xfId="43" applyFont="1" applyFill="1" applyBorder="1" applyAlignment="1">
      <alignment horizontal="center" wrapText="1"/>
    </xf>
    <xf numFmtId="41" fontId="59" fillId="35" borderId="10" xfId="43" applyFont="1" applyFill="1" applyBorder="1" applyAlignment="1">
      <alignment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4" fillId="0" borderId="0" xfId="0" applyFont="1" applyAlignment="1">
      <alignment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vertical="center" wrapText="1"/>
    </xf>
    <xf numFmtId="0" fontId="64" fillId="37" borderId="10" xfId="0" applyFont="1" applyFill="1" applyBorder="1" applyAlignment="1">
      <alignment horizontal="center" vertical="center" wrapText="1"/>
    </xf>
    <xf numFmtId="0" fontId="64" fillId="37" borderId="10" xfId="0" applyFont="1" applyFill="1" applyBorder="1" applyAlignment="1">
      <alignment vertical="center" wrapText="1"/>
    </xf>
    <xf numFmtId="0" fontId="63" fillId="33" borderId="11" xfId="0" applyFont="1" applyFill="1" applyBorder="1" applyAlignment="1">
      <alignment horizontal="center" wrapText="1"/>
    </xf>
    <xf numFmtId="0" fontId="64" fillId="0" borderId="0" xfId="0" applyFont="1" applyAlignment="1">
      <alignment horizontal="left" wrapText="1"/>
    </xf>
    <xf numFmtId="0" fontId="59" fillId="0" borderId="0" xfId="0" applyFont="1" applyAlignment="1">
      <alignment/>
    </xf>
    <xf numFmtId="0" fontId="63" fillId="34" borderId="12" xfId="0" applyFont="1" applyFill="1" applyBorder="1" applyAlignment="1">
      <alignment horizontal="center" vertical="center"/>
    </xf>
    <xf numFmtId="0" fontId="59" fillId="0" borderId="0" xfId="0" applyFont="1" applyBorder="1" applyAlignment="1">
      <alignment wrapText="1"/>
    </xf>
    <xf numFmtId="41" fontId="60" fillId="36" borderId="10" xfId="43" applyFont="1" applyFill="1" applyBorder="1" applyAlignment="1">
      <alignment horizontal="center"/>
    </xf>
    <xf numFmtId="41" fontId="60" fillId="36" borderId="13" xfId="43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1" fontId="64" fillId="0" borderId="10" xfId="43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vertical="center" wrapText="1"/>
    </xf>
    <xf numFmtId="0" fontId="64" fillId="0" borderId="11" xfId="0" applyFont="1" applyFill="1" applyBorder="1" applyAlignment="1">
      <alignment horizontal="center" vertical="center" wrapText="1"/>
    </xf>
    <xf numFmtId="41" fontId="64" fillId="0" borderId="15" xfId="43" applyFont="1" applyFill="1" applyBorder="1" applyAlignment="1">
      <alignment horizontal="center" vertical="center" wrapText="1"/>
    </xf>
    <xf numFmtId="41" fontId="64" fillId="0" borderId="11" xfId="43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wrapText="1"/>
    </xf>
    <xf numFmtId="41" fontId="59" fillId="36" borderId="10" xfId="43" applyFont="1" applyFill="1" applyBorder="1" applyAlignment="1" applyProtection="1">
      <alignment horizontal="center" wrapText="1"/>
      <protection locked="0"/>
    </xf>
    <xf numFmtId="41" fontId="59" fillId="37" borderId="10" xfId="43" applyFont="1" applyFill="1" applyBorder="1" applyAlignment="1" applyProtection="1">
      <alignment horizontal="center" wrapText="1"/>
      <protection locked="0"/>
    </xf>
    <xf numFmtId="41" fontId="60" fillId="36" borderId="10" xfId="43" applyFont="1" applyFill="1" applyBorder="1" applyAlignment="1" applyProtection="1">
      <alignment horizontal="center" wrapText="1"/>
      <protection/>
    </xf>
    <xf numFmtId="41" fontId="60" fillId="38" borderId="10" xfId="43" applyFont="1" applyFill="1" applyBorder="1" applyAlignment="1" applyProtection="1">
      <alignment horizontal="center" wrapText="1"/>
      <protection/>
    </xf>
    <xf numFmtId="41" fontId="64" fillId="0" borderId="11" xfId="43" applyFont="1" applyFill="1" applyBorder="1" applyAlignment="1" applyProtection="1">
      <alignment horizontal="center" vertical="center" wrapText="1"/>
      <protection locked="0"/>
    </xf>
    <xf numFmtId="0" fontId="63" fillId="34" borderId="11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wrapText="1"/>
    </xf>
    <xf numFmtId="0" fontId="67" fillId="0" borderId="0" xfId="0" applyFont="1" applyAlignment="1">
      <alignment wrapText="1"/>
    </xf>
    <xf numFmtId="0" fontId="61" fillId="33" borderId="11" xfId="0" applyFont="1" applyFill="1" applyBorder="1" applyAlignment="1">
      <alignment horizontal="center" wrapText="1"/>
    </xf>
    <xf numFmtId="41" fontId="63" fillId="33" borderId="11" xfId="43" applyFont="1" applyFill="1" applyBorder="1" applyAlignment="1">
      <alignment horizontal="center" wrapText="1"/>
    </xf>
    <xf numFmtId="0" fontId="63" fillId="34" borderId="13" xfId="0" applyFont="1" applyFill="1" applyBorder="1" applyAlignment="1">
      <alignment horizontal="center" wrapText="1"/>
    </xf>
    <xf numFmtId="0" fontId="61" fillId="33" borderId="13" xfId="0" applyFont="1" applyFill="1" applyBorder="1" applyAlignment="1">
      <alignment horizontal="center" wrapText="1"/>
    </xf>
    <xf numFmtId="41" fontId="63" fillId="33" borderId="16" xfId="43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wrapText="1"/>
    </xf>
    <xf numFmtId="41" fontId="63" fillId="33" borderId="16" xfId="43" applyFont="1" applyFill="1" applyBorder="1" applyAlignment="1">
      <alignment horizontal="center" wrapText="1"/>
    </xf>
    <xf numFmtId="0" fontId="64" fillId="0" borderId="0" xfId="0" applyFont="1" applyAlignment="1">
      <alignment horizontal="right"/>
    </xf>
    <xf numFmtId="41" fontId="68" fillId="0" borderId="11" xfId="43" applyFont="1" applyFill="1" applyBorder="1" applyAlignment="1" applyProtection="1">
      <alignment horizontal="center" vertical="center" wrapText="1"/>
      <protection locked="0"/>
    </xf>
    <xf numFmtId="41" fontId="68" fillId="0" borderId="10" xfId="43" applyFont="1" applyFill="1" applyBorder="1" applyAlignment="1">
      <alignment horizontal="center" vertical="center" wrapText="1"/>
    </xf>
    <xf numFmtId="41" fontId="68" fillId="0" borderId="15" xfId="43" applyFont="1" applyFill="1" applyBorder="1" applyAlignment="1">
      <alignment horizontal="center" vertical="center" wrapText="1"/>
    </xf>
    <xf numFmtId="41" fontId="68" fillId="0" borderId="11" xfId="43" applyFont="1" applyFill="1" applyBorder="1" applyAlignment="1">
      <alignment horizontal="center" vertical="center" wrapText="1"/>
    </xf>
    <xf numFmtId="41" fontId="69" fillId="33" borderId="11" xfId="43" applyFont="1" applyFill="1" applyBorder="1" applyAlignment="1">
      <alignment horizontal="center" wrapText="1"/>
    </xf>
    <xf numFmtId="41" fontId="69" fillId="33" borderId="10" xfId="43" applyFont="1" applyFill="1" applyBorder="1" applyAlignment="1">
      <alignment horizontal="center" wrapText="1"/>
    </xf>
    <xf numFmtId="0" fontId="64" fillId="0" borderId="0" xfId="0" applyFont="1" applyAlignment="1">
      <alignment horizontal="right" wrapText="1"/>
    </xf>
    <xf numFmtId="0" fontId="61" fillId="33" borderId="17" xfId="0" applyFont="1" applyFill="1" applyBorder="1" applyAlignment="1">
      <alignment horizontal="center" wrapText="1"/>
    </xf>
    <xf numFmtId="41" fontId="63" fillId="33" borderId="17" xfId="4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/>
    </xf>
    <xf numFmtId="0" fontId="0" fillId="0" borderId="0" xfId="0" applyFill="1" applyAlignment="1">
      <alignment/>
    </xf>
    <xf numFmtId="41" fontId="64" fillId="0" borderId="13" xfId="43" applyFont="1" applyFill="1" applyBorder="1" applyAlignment="1" applyProtection="1">
      <alignment horizontal="center" vertical="center" wrapText="1"/>
      <protection locked="0"/>
    </xf>
    <xf numFmtId="0" fontId="64" fillId="0" borderId="18" xfId="0" applyFont="1" applyFill="1" applyBorder="1" applyAlignment="1">
      <alignment vertical="center" wrapText="1"/>
    </xf>
    <xf numFmtId="41" fontId="64" fillId="0" borderId="13" xfId="43" applyFont="1" applyFill="1" applyBorder="1" applyAlignment="1">
      <alignment horizontal="center" vertical="center" wrapText="1"/>
    </xf>
    <xf numFmtId="41" fontId="64" fillId="0" borderId="17" xfId="43" applyFont="1" applyFill="1" applyBorder="1" applyAlignment="1">
      <alignment horizontal="center" vertical="center" wrapText="1"/>
    </xf>
    <xf numFmtId="41" fontId="64" fillId="0" borderId="13" xfId="43" applyFont="1" applyFill="1" applyBorder="1" applyAlignment="1" applyProtection="1">
      <alignment horizontal="center" vertical="top" wrapText="1"/>
      <protection locked="0"/>
    </xf>
    <xf numFmtId="41" fontId="64" fillId="0" borderId="13" xfId="43" applyFont="1" applyFill="1" applyBorder="1" applyAlignment="1">
      <alignment horizontal="center" vertical="top" wrapText="1"/>
    </xf>
    <xf numFmtId="0" fontId="6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0" fontId="63" fillId="33" borderId="11" xfId="0" applyFont="1" applyFill="1" applyBorder="1" applyAlignment="1">
      <alignment horizontal="center" wrapText="1"/>
    </xf>
    <xf numFmtId="0" fontId="59" fillId="0" borderId="0" xfId="0" applyFont="1" applyAlignment="1">
      <alignment horizontal="center" wrapText="1"/>
    </xf>
    <xf numFmtId="41" fontId="64" fillId="36" borderId="10" xfId="43" applyFont="1" applyFill="1" applyBorder="1" applyAlignment="1">
      <alignment vertical="center"/>
    </xf>
    <xf numFmtId="41" fontId="63" fillId="36" borderId="13" xfId="0" applyNumberFormat="1" applyFont="1" applyFill="1" applyBorder="1" applyAlignment="1">
      <alignment vertical="center" wrapText="1"/>
    </xf>
    <xf numFmtId="41" fontId="63" fillId="36" borderId="19" xfId="0" applyNumberFormat="1" applyFont="1" applyFill="1" applyBorder="1" applyAlignment="1">
      <alignment vertical="center" wrapText="1"/>
    </xf>
    <xf numFmtId="0" fontId="71" fillId="0" borderId="0" xfId="107" applyFont="1">
      <alignment/>
      <protection/>
    </xf>
    <xf numFmtId="0" fontId="0" fillId="0" borderId="0" xfId="107">
      <alignment/>
      <protection/>
    </xf>
    <xf numFmtId="0" fontId="57" fillId="0" borderId="13" xfId="107" applyFont="1" applyBorder="1" applyAlignment="1">
      <alignment horizontal="center" vertical="center"/>
      <protection/>
    </xf>
    <xf numFmtId="0" fontId="57" fillId="0" borderId="13" xfId="107" applyFont="1" applyBorder="1" applyAlignment="1">
      <alignment horizontal="center" vertical="center" wrapText="1"/>
      <protection/>
    </xf>
    <xf numFmtId="0" fontId="0" fillId="0" borderId="13" xfId="107" applyBorder="1">
      <alignment/>
      <protection/>
    </xf>
    <xf numFmtId="0" fontId="0" fillId="0" borderId="13" xfId="107" applyBorder="1" applyAlignment="1">
      <alignment horizontal="center"/>
      <protection/>
    </xf>
    <xf numFmtId="0" fontId="2" fillId="0" borderId="13" xfId="95" applyFont="1" applyFill="1" applyBorder="1">
      <alignment/>
      <protection/>
    </xf>
    <xf numFmtId="41" fontId="0" fillId="39" borderId="13" xfId="50" applyFont="1" applyFill="1" applyBorder="1" applyAlignment="1">
      <alignment/>
    </xf>
    <xf numFmtId="0" fontId="7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41" fontId="0" fillId="0" borderId="13" xfId="43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left" vertical="center"/>
    </xf>
    <xf numFmtId="0" fontId="72" fillId="40" borderId="13" xfId="0" applyFont="1" applyFill="1" applyBorder="1" applyAlignment="1">
      <alignment horizontal="center" vertical="center"/>
    </xf>
    <xf numFmtId="0" fontId="72" fillId="41" borderId="13" xfId="0" applyFont="1" applyFill="1" applyBorder="1" applyAlignment="1">
      <alignment horizontal="center" vertical="center"/>
    </xf>
    <xf numFmtId="0" fontId="72" fillId="42" borderId="13" xfId="0" applyFont="1" applyFill="1" applyBorder="1" applyAlignment="1">
      <alignment horizontal="center" vertical="center"/>
    </xf>
    <xf numFmtId="41" fontId="0" fillId="40" borderId="13" xfId="43" applyFont="1" applyFill="1" applyBorder="1" applyAlignment="1">
      <alignment vertical="center"/>
    </xf>
    <xf numFmtId="41" fontId="0" fillId="41" borderId="13" xfId="43" applyFont="1" applyFill="1" applyBorder="1" applyAlignment="1">
      <alignment vertical="center"/>
    </xf>
    <xf numFmtId="41" fontId="0" fillId="42" borderId="13" xfId="43" applyFont="1" applyFill="1" applyBorder="1" applyAlignment="1">
      <alignment vertical="center"/>
    </xf>
    <xf numFmtId="41" fontId="0" fillId="42" borderId="13" xfId="43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41" fontId="57" fillId="40" borderId="13" xfId="43" applyFont="1" applyFill="1" applyBorder="1" applyAlignment="1">
      <alignment vertical="center"/>
    </xf>
    <xf numFmtId="41" fontId="57" fillId="41" borderId="13" xfId="43" applyFont="1" applyFill="1" applyBorder="1" applyAlignment="1">
      <alignment vertical="center"/>
    </xf>
    <xf numFmtId="41" fontId="57" fillId="42" borderId="13" xfId="43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67" fillId="0" borderId="0" xfId="0" applyFont="1" applyAlignment="1">
      <alignment wrapText="1"/>
    </xf>
    <xf numFmtId="0" fontId="0" fillId="0" borderId="0" xfId="0" applyAlignment="1">
      <alignment wrapText="1"/>
    </xf>
    <xf numFmtId="0" fontId="63" fillId="34" borderId="17" xfId="0" applyFont="1" applyFill="1" applyBorder="1" applyAlignment="1">
      <alignment horizontal="center" vertical="center" wrapText="1"/>
    </xf>
    <xf numFmtId="41" fontId="64" fillId="0" borderId="10" xfId="43" applyFont="1" applyFill="1" applyBorder="1" applyAlignment="1">
      <alignment vertical="center"/>
    </xf>
    <xf numFmtId="41" fontId="60" fillId="0" borderId="10" xfId="43" applyFont="1" applyFill="1" applyBorder="1" applyAlignment="1">
      <alignment horizontal="center"/>
    </xf>
    <xf numFmtId="182" fontId="0" fillId="0" borderId="0" xfId="42" applyNumberFormat="1" applyFont="1" applyAlignment="1">
      <alignment/>
    </xf>
    <xf numFmtId="182" fontId="0" fillId="0" borderId="0" xfId="42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63" fillId="34" borderId="0" xfId="0" applyFont="1" applyFill="1" applyBorder="1" applyAlignment="1">
      <alignment horizontal="center" vertical="center" wrapText="1"/>
    </xf>
    <xf numFmtId="0" fontId="7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74" fillId="0" borderId="0" xfId="0" applyFont="1" applyAlignment="1">
      <alignment horizontal="center" wrapText="1"/>
    </xf>
    <xf numFmtId="0" fontId="74" fillId="0" borderId="0" xfId="0" applyFont="1" applyAlignment="1">
      <alignment horizontal="center" vertical="top" wrapText="1"/>
    </xf>
    <xf numFmtId="0" fontId="64" fillId="0" borderId="0" xfId="0" applyFont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63" fillId="34" borderId="14" xfId="0" applyFont="1" applyFill="1" applyBorder="1" applyAlignment="1">
      <alignment horizontal="center" vertical="center" wrapText="1"/>
    </xf>
    <xf numFmtId="0" fontId="63" fillId="34" borderId="23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horizontal="center" wrapText="1"/>
    </xf>
    <xf numFmtId="0" fontId="63" fillId="34" borderId="15" xfId="0" applyFont="1" applyFill="1" applyBorder="1" applyAlignment="1">
      <alignment horizontal="center" wrapText="1"/>
    </xf>
    <xf numFmtId="0" fontId="63" fillId="34" borderId="18" xfId="0" applyFont="1" applyFill="1" applyBorder="1" applyAlignment="1">
      <alignment horizontal="center" wrapText="1"/>
    </xf>
    <xf numFmtId="0" fontId="75" fillId="33" borderId="11" xfId="0" applyFont="1" applyFill="1" applyBorder="1" applyAlignment="1">
      <alignment horizontal="center" wrapText="1"/>
    </xf>
    <xf numFmtId="0" fontId="75" fillId="33" borderId="24" xfId="0" applyFont="1" applyFill="1" applyBorder="1" applyAlignment="1">
      <alignment horizontal="center" wrapText="1"/>
    </xf>
    <xf numFmtId="0" fontId="6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2" fillId="0" borderId="0" xfId="0" applyFont="1" applyAlignment="1">
      <alignment horizontal="center" wrapText="1"/>
    </xf>
    <xf numFmtId="0" fontId="62" fillId="0" borderId="0" xfId="0" applyFont="1" applyAlignment="1">
      <alignment horizontal="center" vertical="top" wrapText="1"/>
    </xf>
    <xf numFmtId="0" fontId="0" fillId="0" borderId="22" xfId="0" applyBorder="1" applyAlignment="1">
      <alignment wrapText="1"/>
    </xf>
    <xf numFmtId="0" fontId="76" fillId="33" borderId="11" xfId="0" applyFont="1" applyFill="1" applyBorder="1" applyAlignment="1">
      <alignment horizontal="center" wrapText="1"/>
    </xf>
    <xf numFmtId="0" fontId="76" fillId="33" borderId="18" xfId="0" applyFont="1" applyFill="1" applyBorder="1" applyAlignment="1">
      <alignment horizontal="center" wrapText="1"/>
    </xf>
    <xf numFmtId="0" fontId="63" fillId="33" borderId="11" xfId="0" applyFont="1" applyFill="1" applyBorder="1" applyAlignment="1">
      <alignment horizontal="center" wrapText="1"/>
    </xf>
    <xf numFmtId="0" fontId="63" fillId="33" borderId="18" xfId="0" applyFont="1" applyFill="1" applyBorder="1" applyAlignment="1">
      <alignment horizontal="center" wrapText="1"/>
    </xf>
    <xf numFmtId="0" fontId="63" fillId="34" borderId="2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wrapText="1"/>
    </xf>
    <xf numFmtId="0" fontId="63" fillId="34" borderId="27" xfId="0" applyFont="1" applyFill="1" applyBorder="1" applyAlignment="1">
      <alignment horizontal="center" wrapText="1"/>
    </xf>
    <xf numFmtId="0" fontId="63" fillId="34" borderId="26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wrapText="1"/>
    </xf>
    <xf numFmtId="0" fontId="62" fillId="0" borderId="0" xfId="0" applyFont="1" applyAlignment="1">
      <alignment horizontal="center"/>
    </xf>
    <xf numFmtId="41" fontId="59" fillId="35" borderId="11" xfId="43" applyFont="1" applyFill="1" applyBorder="1" applyAlignment="1">
      <alignment horizontal="center" wrapText="1"/>
    </xf>
    <xf numFmtId="41" fontId="59" fillId="35" borderId="15" xfId="43" applyFont="1" applyFill="1" applyBorder="1" applyAlignment="1">
      <alignment horizontal="center" wrapText="1"/>
    </xf>
    <xf numFmtId="41" fontId="59" fillId="35" borderId="18" xfId="43" applyFont="1" applyFill="1" applyBorder="1" applyAlignment="1">
      <alignment horizontal="center" wrapText="1"/>
    </xf>
    <xf numFmtId="41" fontId="59" fillId="36" borderId="11" xfId="43" applyFont="1" applyFill="1" applyBorder="1" applyAlignment="1" applyProtection="1">
      <alignment horizontal="center" wrapText="1"/>
      <protection locked="0"/>
    </xf>
    <xf numFmtId="41" fontId="59" fillId="36" borderId="18" xfId="43" applyFont="1" applyFill="1" applyBorder="1" applyAlignment="1" applyProtection="1">
      <alignment horizontal="center" wrapText="1"/>
      <protection locked="0"/>
    </xf>
    <xf numFmtId="41" fontId="59" fillId="37" borderId="11" xfId="43" applyFont="1" applyFill="1" applyBorder="1" applyAlignment="1" applyProtection="1">
      <alignment horizontal="center" wrapText="1"/>
      <protection locked="0"/>
    </xf>
    <xf numFmtId="41" fontId="59" fillId="37" borderId="18" xfId="43" applyFont="1" applyFill="1" applyBorder="1" applyAlignment="1" applyProtection="1">
      <alignment horizontal="center" wrapText="1"/>
      <protection locked="0"/>
    </xf>
    <xf numFmtId="0" fontId="59" fillId="0" borderId="28" xfId="0" applyFont="1" applyBorder="1" applyAlignment="1">
      <alignment wrapText="1"/>
    </xf>
    <xf numFmtId="0" fontId="59" fillId="0" borderId="22" xfId="0" applyFont="1" applyBorder="1" applyAlignment="1">
      <alignment wrapText="1"/>
    </xf>
    <xf numFmtId="0" fontId="63" fillId="34" borderId="29" xfId="0" applyFont="1" applyFill="1" applyBorder="1" applyAlignment="1">
      <alignment horizontal="center" vertical="center" wrapText="1"/>
    </xf>
    <xf numFmtId="0" fontId="63" fillId="34" borderId="24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59" fillId="0" borderId="0" xfId="0" applyFont="1" applyAlignment="1">
      <alignment horizontal="center" vertical="top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30" xfId="0" applyFont="1" applyFill="1" applyBorder="1" applyAlignment="1">
      <alignment horizontal="center" vertical="center" wrapText="1"/>
    </xf>
    <xf numFmtId="0" fontId="63" fillId="34" borderId="31" xfId="0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16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wrapText="1"/>
    </xf>
    <xf numFmtId="0" fontId="64" fillId="36" borderId="17" xfId="0" applyFont="1" applyFill="1" applyBorder="1" applyAlignment="1">
      <alignment horizontal="center" vertical="center" wrapText="1"/>
    </xf>
    <xf numFmtId="0" fontId="64" fillId="36" borderId="34" xfId="0" applyFont="1" applyFill="1" applyBorder="1" applyAlignment="1">
      <alignment horizontal="center" vertical="center" wrapText="1"/>
    </xf>
    <xf numFmtId="0" fontId="64" fillId="36" borderId="35" xfId="0" applyFont="1" applyFill="1" applyBorder="1" applyAlignment="1">
      <alignment horizontal="center" vertical="center" wrapText="1"/>
    </xf>
    <xf numFmtId="0" fontId="64" fillId="36" borderId="31" xfId="0" applyFont="1" applyFill="1" applyBorder="1" applyAlignment="1">
      <alignment horizontal="center" vertical="center" wrapText="1"/>
    </xf>
    <xf numFmtId="0" fontId="57" fillId="0" borderId="13" xfId="107" applyFont="1" applyBorder="1" applyAlignment="1">
      <alignment horizontal="center" vertical="center"/>
      <protection/>
    </xf>
    <xf numFmtId="0" fontId="77" fillId="43" borderId="13" xfId="107" applyFont="1" applyFill="1" applyBorder="1" applyAlignment="1">
      <alignment horizontal="center"/>
      <protection/>
    </xf>
    <xf numFmtId="0" fontId="72" fillId="0" borderId="20" xfId="0" applyFont="1" applyBorder="1" applyAlignment="1">
      <alignment horizontal="center" vertical="center"/>
    </xf>
    <xf numFmtId="0" fontId="72" fillId="0" borderId="36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40" borderId="13" xfId="0" applyFont="1" applyFill="1" applyBorder="1" applyAlignment="1">
      <alignment horizontal="center" vertical="center"/>
    </xf>
    <xf numFmtId="0" fontId="72" fillId="41" borderId="13" xfId="0" applyFont="1" applyFill="1" applyBorder="1" applyAlignment="1">
      <alignment horizontal="center" vertical="center"/>
    </xf>
    <xf numFmtId="0" fontId="72" fillId="42" borderId="13" xfId="0" applyFont="1" applyFill="1" applyBorder="1" applyAlignment="1">
      <alignment horizontal="center" vertical="center"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7 2" xfId="44"/>
    <cellStyle name="Comma [0] 17 3" xfId="45"/>
    <cellStyle name="Comma [0] 18 2" xfId="46"/>
    <cellStyle name="Comma [0] 18 3" xfId="47"/>
    <cellStyle name="Comma [0] 19 2" xfId="48"/>
    <cellStyle name="Comma [0] 19 3" xfId="49"/>
    <cellStyle name="Comma [0] 2" xfId="50"/>
    <cellStyle name="Comma [0] 2 10" xfId="51"/>
    <cellStyle name="Comma [0] 2 11" xfId="52"/>
    <cellStyle name="Comma [0] 2 12" xfId="53"/>
    <cellStyle name="Comma [0] 2 13" xfId="54"/>
    <cellStyle name="Comma [0] 2 14" xfId="55"/>
    <cellStyle name="Comma [0] 2 15" xfId="56"/>
    <cellStyle name="Comma [0] 2 16" xfId="57"/>
    <cellStyle name="Comma [0] 2 17" xfId="58"/>
    <cellStyle name="Comma [0] 2 18" xfId="59"/>
    <cellStyle name="Comma [0] 2 19" xfId="60"/>
    <cellStyle name="Comma [0] 2 2" xfId="61"/>
    <cellStyle name="Comma [0] 2 20" xfId="62"/>
    <cellStyle name="Comma [0] 2 21" xfId="63"/>
    <cellStyle name="Comma [0] 2 22" xfId="64"/>
    <cellStyle name="Comma [0] 2 23" xfId="65"/>
    <cellStyle name="Comma [0] 2 3" xfId="66"/>
    <cellStyle name="Comma [0] 2 4" xfId="67"/>
    <cellStyle name="Comma [0] 2 5" xfId="68"/>
    <cellStyle name="Comma [0] 2 6" xfId="69"/>
    <cellStyle name="Comma [0] 2 7" xfId="70"/>
    <cellStyle name="Comma [0] 2 8" xfId="71"/>
    <cellStyle name="Comma [0] 2 9" xfId="72"/>
    <cellStyle name="Comma [0] 20 2" xfId="73"/>
    <cellStyle name="Comma [0] 20 3" xfId="74"/>
    <cellStyle name="Comma [0] 21 2" xfId="75"/>
    <cellStyle name="Comma [0] 21 3" xfId="76"/>
    <cellStyle name="Comma 2" xfId="77"/>
    <cellStyle name="Comma 2 2" xfId="78"/>
    <cellStyle name="Comma 4" xfId="79"/>
    <cellStyle name="Comma 5" xfId="80"/>
    <cellStyle name="Comma 7" xfId="81"/>
    <cellStyle name="Currency" xfId="82"/>
    <cellStyle name="Currency [0]" xfId="83"/>
    <cellStyle name="Explanatory Text" xfId="84"/>
    <cellStyle name="Followed Hyperlink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Input" xfId="92"/>
    <cellStyle name="Linked Cell" xfId="93"/>
    <cellStyle name="Neutral" xfId="94"/>
    <cellStyle name="Normal 2" xfId="95"/>
    <cellStyle name="Normal 2 10" xfId="96"/>
    <cellStyle name="Normal 2 11" xfId="97"/>
    <cellStyle name="Normal 2 12" xfId="98"/>
    <cellStyle name="Normal 2 13" xfId="99"/>
    <cellStyle name="Normal 2 14" xfId="100"/>
    <cellStyle name="Normal 2 15" xfId="101"/>
    <cellStyle name="Normal 2 16" xfId="102"/>
    <cellStyle name="Normal 2 17" xfId="103"/>
    <cellStyle name="Normal 2 18" xfId="104"/>
    <cellStyle name="Normal 2 19" xfId="105"/>
    <cellStyle name="Normal 2 2" xfId="106"/>
    <cellStyle name="Normal 2 2 10" xfId="107"/>
    <cellStyle name="Normal 2 2 11" xfId="108"/>
    <cellStyle name="Normal 2 2 12" xfId="109"/>
    <cellStyle name="Normal 2 2 13" xfId="110"/>
    <cellStyle name="Normal 2 2 14" xfId="111"/>
    <cellStyle name="Normal 2 2 15" xfId="112"/>
    <cellStyle name="Normal 2 2 16" xfId="113"/>
    <cellStyle name="Normal 2 2 17" xfId="114"/>
    <cellStyle name="Normal 2 2 18" xfId="115"/>
    <cellStyle name="Normal 2 2 19" xfId="116"/>
    <cellStyle name="Normal 2 2 2" xfId="117"/>
    <cellStyle name="Normal 2 2 2 2" xfId="118"/>
    <cellStyle name="Normal 2 2 2 2 2" xfId="119"/>
    <cellStyle name="Normal 2 2 2 2 3" xfId="120"/>
    <cellStyle name="Normal 2 2 2 3" xfId="121"/>
    <cellStyle name="Normal 2 2 2 4" xfId="122"/>
    <cellStyle name="Normal 2 2 20" xfId="123"/>
    <cellStyle name="Normal 2 2 21" xfId="124"/>
    <cellStyle name="Normal 2 2 22" xfId="125"/>
    <cellStyle name="Normal 2 2 22 2" xfId="126"/>
    <cellStyle name="Normal 2 2 22 3" xfId="127"/>
    <cellStyle name="Normal 2 2 23" xfId="128"/>
    <cellStyle name="Normal 2 2 3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0" xfId="136"/>
    <cellStyle name="Normal 2 21" xfId="137"/>
    <cellStyle name="Normal 2 22" xfId="138"/>
    <cellStyle name="Normal 2 23" xfId="139"/>
    <cellStyle name="Normal 2 24" xfId="140"/>
    <cellStyle name="Normal 2 3" xfId="141"/>
    <cellStyle name="Normal 2 4" xfId="142"/>
    <cellStyle name="Normal 2 5" xfId="143"/>
    <cellStyle name="Normal 2 6" xfId="144"/>
    <cellStyle name="Normal 2 7" xfId="145"/>
    <cellStyle name="Normal 2 8" xfId="146"/>
    <cellStyle name="Normal 2 9" xfId="147"/>
    <cellStyle name="Normal 4" xfId="148"/>
    <cellStyle name="Normal 6" xfId="149"/>
    <cellStyle name="Note" xfId="150"/>
    <cellStyle name="Output" xfId="151"/>
    <cellStyle name="Percent" xfId="152"/>
    <cellStyle name="Title" xfId="153"/>
    <cellStyle name="Total" xfId="154"/>
    <cellStyle name="Warning Text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67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0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0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0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0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0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9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190500</xdr:colOff>
      <xdr:row>35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9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056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1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1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1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190500</xdr:colOff>
      <xdr:row>33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1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190500</xdr:colOff>
      <xdr:row>25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190500</xdr:colOff>
      <xdr:row>24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54</xdr:row>
      <xdr:rowOff>142875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190500</xdr:colOff>
      <xdr:row>54</xdr:row>
      <xdr:rowOff>142875</xdr:rowOff>
    </xdr:to>
    <xdr:pic>
      <xdr:nvPicPr>
        <xdr:cNvPr id="4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6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86</xdr:row>
      <xdr:rowOff>142875</xdr:rowOff>
    </xdr:to>
    <xdr:pic>
      <xdr:nvPicPr>
        <xdr:cNvPr id="5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190500</xdr:colOff>
      <xdr:row>86</xdr:row>
      <xdr:rowOff>142875</xdr:rowOff>
    </xdr:to>
    <xdr:pic>
      <xdr:nvPicPr>
        <xdr:cNvPr id="6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8402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NNY\TAHUN%202018\DINAMIKA%202018\FORMAT%20LAPORAN%20TRIWULAN%20&amp;%20TAHUNAN%202018\Kab%20Malang\Kab%20Malang%20Rekap%20Tahun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Kabupaten%20Lumajang%20TW%20III%20(2023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ERLANGGA\2022\DATA%20TERNAK\KABUPATEN%20LUMAJANG%202022\Kab%20Lumajang%20Rekap%20Tahun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TEMUAN%20PENGUMPULAN%20DATA%2023%20Peb%202017\DONNY\TAHUN%202015\JATIM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ab%20Lumajang%20Triwulan%20I%20Tahun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ab%20Lumajang%20Triwulan%20II%20Tahun%20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Kab%20Lumajang%20Triwulan%20III%20Tahun%20202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Kab%20Lumajang%20Triwulan%20IV%20Tahun%2020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Kabupaten%20Lumajang%20TW%20I%20(2023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Kabupaten%20Lumajang%20TW%20IV%20(2023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Kabupaten%20Lumajang%20TW%20II%20(20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  <sheetName val="Masuk-Keluar Ternak"/>
      <sheetName val="Pertumbuha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</sheetNames>
    <sheetDataSet>
      <sheetData sheetId="5">
        <row r="13">
          <cell r="F13">
            <v>8055</v>
          </cell>
        </row>
        <row r="14">
          <cell r="F14">
            <v>46770</v>
          </cell>
        </row>
        <row r="15">
          <cell r="F15">
            <v>167085</v>
          </cell>
        </row>
        <row r="16">
          <cell r="F16">
            <v>320100</v>
          </cell>
        </row>
        <row r="17">
          <cell r="F17">
            <v>313908</v>
          </cell>
        </row>
        <row r="18">
          <cell r="F18">
            <v>16509</v>
          </cell>
        </row>
        <row r="19">
          <cell r="F19">
            <v>19932</v>
          </cell>
        </row>
        <row r="20">
          <cell r="F20">
            <v>18903</v>
          </cell>
        </row>
        <row r="21">
          <cell r="F21">
            <v>85659</v>
          </cell>
        </row>
        <row r="22">
          <cell r="F22">
            <v>24504</v>
          </cell>
        </row>
        <row r="23">
          <cell r="F23">
            <v>48852</v>
          </cell>
        </row>
        <row r="24">
          <cell r="F24">
            <v>24816</v>
          </cell>
        </row>
        <row r="25">
          <cell r="F25">
            <v>101126.472</v>
          </cell>
        </row>
        <row r="26">
          <cell r="F26">
            <v>11595</v>
          </cell>
        </row>
        <row r="27">
          <cell r="F27">
            <v>59967</v>
          </cell>
        </row>
        <row r="28">
          <cell r="F28">
            <v>84396</v>
          </cell>
        </row>
        <row r="29">
          <cell r="F29">
            <v>1315812</v>
          </cell>
        </row>
        <row r="30">
          <cell r="F30">
            <v>15873</v>
          </cell>
        </row>
        <row r="31">
          <cell r="F31">
            <v>86394</v>
          </cell>
        </row>
        <row r="32">
          <cell r="F32">
            <v>122997</v>
          </cell>
        </row>
        <row r="33">
          <cell r="F33">
            <v>27402</v>
          </cell>
        </row>
      </sheetData>
      <sheetData sheetId="7">
        <row r="17">
          <cell r="N17">
            <v>5811</v>
          </cell>
        </row>
        <row r="18">
          <cell r="P18">
            <v>9959</v>
          </cell>
        </row>
        <row r="19">
          <cell r="N19">
            <v>772</v>
          </cell>
        </row>
        <row r="20">
          <cell r="N20">
            <v>547698</v>
          </cell>
        </row>
        <row r="21">
          <cell r="N21">
            <v>2628614</v>
          </cell>
        </row>
        <row r="22">
          <cell r="N22">
            <v>89723</v>
          </cell>
        </row>
        <row r="23">
          <cell r="N23">
            <v>16987</v>
          </cell>
        </row>
        <row r="24">
          <cell r="N24">
            <v>6842</v>
          </cell>
        </row>
        <row r="25">
          <cell r="N25">
            <v>58460</v>
          </cell>
        </row>
        <row r="26">
          <cell r="N26">
            <v>2586</v>
          </cell>
        </row>
      </sheetData>
      <sheetData sheetId="8">
        <row r="11">
          <cell r="G11">
            <v>11083.8</v>
          </cell>
        </row>
        <row r="12">
          <cell r="G12">
            <v>4805</v>
          </cell>
        </row>
        <row r="14">
          <cell r="G14">
            <v>4800</v>
          </cell>
        </row>
        <row r="15">
          <cell r="G15">
            <v>30870.440000000002</v>
          </cell>
        </row>
        <row r="16">
          <cell r="G16">
            <v>90651.59999999999</v>
          </cell>
        </row>
        <row r="17">
          <cell r="G17">
            <v>159841.95</v>
          </cell>
        </row>
        <row r="18">
          <cell r="G18">
            <v>386</v>
          </cell>
        </row>
        <row r="19">
          <cell r="G19">
            <v>547698</v>
          </cell>
        </row>
        <row r="20">
          <cell r="G20">
            <v>3154336.8</v>
          </cell>
        </row>
        <row r="21">
          <cell r="G21">
            <v>98695.3</v>
          </cell>
        </row>
        <row r="22">
          <cell r="G22">
            <v>3336.8</v>
          </cell>
        </row>
        <row r="23">
          <cell r="G23">
            <v>684.2</v>
          </cell>
        </row>
        <row r="24">
          <cell r="G24">
            <v>58460</v>
          </cell>
        </row>
        <row r="25">
          <cell r="G25">
            <v>2586</v>
          </cell>
        </row>
        <row r="51">
          <cell r="H51">
            <v>271711.539625</v>
          </cell>
        </row>
        <row r="52">
          <cell r="H52">
            <v>2276896.44</v>
          </cell>
        </row>
        <row r="53">
          <cell r="H53">
            <v>42667.2</v>
          </cell>
        </row>
        <row r="54">
          <cell r="H54">
            <v>621665.587375</v>
          </cell>
        </row>
        <row r="55">
          <cell r="H55">
            <v>10958.337</v>
          </cell>
        </row>
        <row r="85">
          <cell r="H85">
            <v>2763538.8614999996</v>
          </cell>
        </row>
        <row r="86">
          <cell r="H86">
            <v>357613.0123499999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  <sheetName val="Masuk-Keluar Ternak"/>
      <sheetName val="Pertumbuhan"/>
      <sheetName val="Sheet1"/>
    </sheetNames>
    <sheetDataSet>
      <sheetData sheetId="5">
        <row r="17">
          <cell r="E17">
            <v>16503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UNJUK"/>
      <sheetName val="kpop"/>
      <sheetName val="kpot tercatat"/>
      <sheetName val="kpot tidak tercatat"/>
      <sheetName val="kpot total"/>
      <sheetName val="karkas"/>
      <sheetName val="kprod"/>
      <sheetName val="pop"/>
      <sheetName val="prod"/>
      <sheetName val="masuk_keluar"/>
      <sheetName val="meter"/>
      <sheetName val="alamat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</sheetNames>
    <sheetDataSet>
      <sheetData sheetId="5">
        <row r="13">
          <cell r="F13">
            <v>8086.14</v>
          </cell>
        </row>
        <row r="14">
          <cell r="F14">
            <v>46956.726</v>
          </cell>
        </row>
        <row r="15">
          <cell r="F15">
            <v>167752.836</v>
          </cell>
        </row>
        <row r="16">
          <cell r="F16">
            <v>321380.478</v>
          </cell>
        </row>
        <row r="17">
          <cell r="F17">
            <v>315164.07</v>
          </cell>
        </row>
        <row r="18">
          <cell r="F18">
            <v>16575.084</v>
          </cell>
        </row>
        <row r="19">
          <cell r="F19">
            <v>20010.942</v>
          </cell>
        </row>
        <row r="20">
          <cell r="F20">
            <v>18979.884</v>
          </cell>
        </row>
        <row r="21">
          <cell r="F21">
            <v>86001.66</v>
          </cell>
        </row>
        <row r="22">
          <cell r="F22">
            <v>24601.104</v>
          </cell>
        </row>
        <row r="23">
          <cell r="F23">
            <v>49048.902</v>
          </cell>
        </row>
        <row r="24">
          <cell r="F24">
            <v>24916.734</v>
          </cell>
        </row>
        <row r="25">
          <cell r="F25">
            <v>101530.656</v>
          </cell>
        </row>
        <row r="26">
          <cell r="F26">
            <v>11642.238</v>
          </cell>
        </row>
        <row r="27">
          <cell r="F27">
            <v>60207.174</v>
          </cell>
        </row>
        <row r="28">
          <cell r="F28">
            <v>84733.128</v>
          </cell>
        </row>
        <row r="29">
          <cell r="F29">
            <v>1321079.886</v>
          </cell>
        </row>
        <row r="30">
          <cell r="F30">
            <v>15937.812</v>
          </cell>
        </row>
        <row r="31">
          <cell r="F31">
            <v>86741.136</v>
          </cell>
        </row>
        <row r="32">
          <cell r="F32">
            <v>123489.486</v>
          </cell>
        </row>
        <row r="33">
          <cell r="F33">
            <v>27510.912</v>
          </cell>
        </row>
      </sheetData>
      <sheetData sheetId="7">
        <row r="17">
          <cell r="N17">
            <v>5793</v>
          </cell>
        </row>
        <row r="19">
          <cell r="N19">
            <v>771</v>
          </cell>
        </row>
        <row r="20">
          <cell r="N20">
            <v>546060</v>
          </cell>
        </row>
        <row r="21">
          <cell r="N21">
            <v>2620752</v>
          </cell>
        </row>
        <row r="22">
          <cell r="N22">
            <v>89454</v>
          </cell>
        </row>
        <row r="23">
          <cell r="N23">
            <v>16935</v>
          </cell>
        </row>
        <row r="24">
          <cell r="N24">
            <v>6822</v>
          </cell>
        </row>
        <row r="25">
          <cell r="N25">
            <v>58285</v>
          </cell>
        </row>
        <row r="26">
          <cell r="N26">
            <v>2578</v>
          </cell>
        </row>
      </sheetData>
      <sheetData sheetId="8">
        <row r="11">
          <cell r="G11">
            <v>10857.599999999999</v>
          </cell>
        </row>
        <row r="12">
          <cell r="G12">
            <v>5198.2411999999995</v>
          </cell>
        </row>
        <row r="14">
          <cell r="G14">
            <v>5201.2</v>
          </cell>
        </row>
        <row r="15">
          <cell r="G15">
            <v>30813.06</v>
          </cell>
        </row>
        <row r="16">
          <cell r="G16">
            <v>90370.8</v>
          </cell>
        </row>
        <row r="17">
          <cell r="G17">
            <v>158730.327</v>
          </cell>
        </row>
        <row r="18">
          <cell r="G18">
            <v>385.5</v>
          </cell>
        </row>
        <row r="19">
          <cell r="G19">
            <v>546060</v>
          </cell>
        </row>
        <row r="20">
          <cell r="G20">
            <v>3144902.4</v>
          </cell>
        </row>
        <row r="21">
          <cell r="G21">
            <v>98399.40000000001</v>
          </cell>
        </row>
        <row r="22">
          <cell r="G22">
            <v>3387</v>
          </cell>
        </row>
        <row r="23">
          <cell r="G23">
            <v>682.2</v>
          </cell>
        </row>
        <row r="24">
          <cell r="G24">
            <v>58285</v>
          </cell>
        </row>
        <row r="25">
          <cell r="G25">
            <v>2578</v>
          </cell>
        </row>
        <row r="51">
          <cell r="H51">
            <v>270223.322036</v>
          </cell>
        </row>
        <row r="52">
          <cell r="H52">
            <v>2264416.6350000002</v>
          </cell>
        </row>
        <row r="53">
          <cell r="H53">
            <v>42434.1</v>
          </cell>
        </row>
        <row r="54">
          <cell r="H54">
            <v>618583.710125</v>
          </cell>
        </row>
        <row r="55">
          <cell r="H55">
            <v>8843.4075</v>
          </cell>
        </row>
        <row r="85">
          <cell r="H85">
            <v>2744554.8482079995</v>
          </cell>
        </row>
        <row r="86">
          <cell r="H86">
            <v>355660.20044999995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</sheetNames>
    <sheetDataSet>
      <sheetData sheetId="5">
        <row r="13">
          <cell r="F13">
            <v>8075.1375</v>
          </cell>
        </row>
        <row r="14">
          <cell r="F14">
            <v>46886.925</v>
          </cell>
        </row>
        <row r="15">
          <cell r="F15">
            <v>167502.7125</v>
          </cell>
        </row>
        <row r="16">
          <cell r="F16">
            <v>320900.25</v>
          </cell>
        </row>
        <row r="17">
          <cell r="F17">
            <v>314692.77</v>
          </cell>
        </row>
        <row r="19">
          <cell r="F19">
            <v>19981.83</v>
          </cell>
        </row>
        <row r="20">
          <cell r="F20">
            <v>18950.2575</v>
          </cell>
        </row>
        <row r="21">
          <cell r="F21">
            <v>85873.1475</v>
          </cell>
        </row>
        <row r="23">
          <cell r="F23">
            <v>48974.13</v>
          </cell>
        </row>
        <row r="24">
          <cell r="F24">
            <v>24878.04</v>
          </cell>
        </row>
        <row r="25">
          <cell r="F25">
            <v>101379.28817999999</v>
          </cell>
        </row>
        <row r="26">
          <cell r="F26">
            <v>11623.9875</v>
          </cell>
        </row>
        <row r="27">
          <cell r="F27">
            <v>60116.9175</v>
          </cell>
        </row>
        <row r="28">
          <cell r="F28">
            <v>84606.99</v>
          </cell>
        </row>
        <row r="29">
          <cell r="F29">
            <v>1319101.53</v>
          </cell>
        </row>
        <row r="30">
          <cell r="F30">
            <v>15912.6825</v>
          </cell>
        </row>
        <row r="31">
          <cell r="F31">
            <v>86609.985</v>
          </cell>
        </row>
        <row r="32">
          <cell r="F32">
            <v>123304.4925</v>
          </cell>
        </row>
        <row r="33">
          <cell r="F33">
            <v>27470.505</v>
          </cell>
        </row>
      </sheetData>
      <sheetData sheetId="7">
        <row r="17">
          <cell r="N17">
            <v>5822.622</v>
          </cell>
        </row>
        <row r="18">
          <cell r="N18">
            <v>9978.918</v>
          </cell>
        </row>
        <row r="19">
          <cell r="N19">
            <v>773.544</v>
          </cell>
        </row>
        <row r="20">
          <cell r="N20">
            <v>548793.396</v>
          </cell>
        </row>
        <row r="21">
          <cell r="N21">
            <v>2633871.228</v>
          </cell>
        </row>
        <row r="22">
          <cell r="N22">
            <v>89902.446</v>
          </cell>
        </row>
        <row r="23">
          <cell r="N23">
            <v>16717.368</v>
          </cell>
        </row>
        <row r="24">
          <cell r="N24">
            <v>6855.684</v>
          </cell>
        </row>
        <row r="25">
          <cell r="N25">
            <v>58576.92</v>
          </cell>
        </row>
        <row r="26">
          <cell r="N26">
            <v>2591.172</v>
          </cell>
        </row>
      </sheetData>
      <sheetData sheetId="8">
        <row r="11">
          <cell r="G11">
            <v>11083.8</v>
          </cell>
        </row>
        <row r="12">
          <cell r="G12">
            <v>4805</v>
          </cell>
        </row>
        <row r="14">
          <cell r="G14">
            <v>5001.8</v>
          </cell>
        </row>
        <row r="15">
          <cell r="G15">
            <v>30932.180880000004</v>
          </cell>
        </row>
        <row r="16">
          <cell r="G16">
            <v>90832.9032</v>
          </cell>
        </row>
        <row r="17">
          <cell r="G17">
            <v>160161.63390000002</v>
          </cell>
        </row>
        <row r="18">
          <cell r="G18">
            <v>386.772</v>
          </cell>
        </row>
        <row r="19">
          <cell r="G19">
            <v>548793.396</v>
          </cell>
        </row>
        <row r="20">
          <cell r="G20">
            <v>3160645.4736</v>
          </cell>
        </row>
        <row r="21">
          <cell r="G21">
            <v>98892.6906</v>
          </cell>
        </row>
        <row r="22">
          <cell r="G22">
            <v>3343.4736</v>
          </cell>
        </row>
        <row r="23">
          <cell r="G23">
            <v>685.5684000000001</v>
          </cell>
        </row>
        <row r="24">
          <cell r="G24">
            <v>58576.92</v>
          </cell>
        </row>
        <row r="25">
          <cell r="G25">
            <v>2591.172</v>
          </cell>
        </row>
        <row r="51">
          <cell r="H51">
            <v>272662.54600000003</v>
          </cell>
        </row>
        <row r="52">
          <cell r="H52">
            <v>2259511.41</v>
          </cell>
        </row>
        <row r="53">
          <cell r="H53">
            <v>42816.299999999996</v>
          </cell>
        </row>
        <row r="54">
          <cell r="H54">
            <v>623724.9244821875</v>
          </cell>
        </row>
        <row r="85">
          <cell r="H85">
            <v>2772814.1199999996</v>
          </cell>
        </row>
        <row r="86">
          <cell r="H86">
            <v>358866.7406999999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p_Sapi Pot"/>
      <sheetName val="Pop_Sapi Per"/>
      <sheetName val="Pop_Kerbau"/>
      <sheetName val="Pop_Kuda"/>
      <sheetName val="Pop_T Kecil"/>
      <sheetName val="Pop_Unggas"/>
      <sheetName val="Pop_Aneka"/>
      <sheetName val="Pemotongan_Ternak"/>
      <sheetName val="Produksi_Ternak"/>
    </sheetNames>
    <sheetDataSet>
      <sheetData sheetId="5">
        <row r="13">
          <cell r="F13">
            <v>8110.39842</v>
          </cell>
        </row>
        <row r="14">
          <cell r="F14">
            <v>47097.596178</v>
          </cell>
        </row>
        <row r="15">
          <cell r="F15">
            <v>168256.094508</v>
          </cell>
        </row>
        <row r="16">
          <cell r="F16">
            <v>322344.619434</v>
          </cell>
        </row>
        <row r="17">
          <cell r="F17">
            <v>316109.56221</v>
          </cell>
        </row>
        <row r="18">
          <cell r="F18">
            <v>16624.809252</v>
          </cell>
        </row>
        <row r="19">
          <cell r="F19">
            <v>20070.974825999998</v>
          </cell>
        </row>
        <row r="20">
          <cell r="F20">
            <v>19036.823652</v>
          </cell>
        </row>
        <row r="21">
          <cell r="F21">
            <v>86259.66498</v>
          </cell>
        </row>
        <row r="22">
          <cell r="F22">
            <v>24674.907312</v>
          </cell>
        </row>
        <row r="23">
          <cell r="F23">
            <v>49196.048706</v>
          </cell>
        </row>
        <row r="24">
          <cell r="F24">
            <v>24991.484202</v>
          </cell>
        </row>
        <row r="25">
          <cell r="F25">
            <v>101835.247968</v>
          </cell>
        </row>
        <row r="26">
          <cell r="F26">
            <v>11677.164713999999</v>
          </cell>
        </row>
        <row r="27">
          <cell r="F27">
            <v>60387.795522</v>
          </cell>
        </row>
        <row r="28">
          <cell r="F28">
            <v>84987.327384</v>
          </cell>
        </row>
        <row r="29">
          <cell r="F29">
            <v>1325043.125658</v>
          </cell>
        </row>
        <row r="30">
          <cell r="F30">
            <v>15985.625436</v>
          </cell>
        </row>
        <row r="31">
          <cell r="F31">
            <v>87001.359408</v>
          </cell>
        </row>
        <row r="32">
          <cell r="F32">
            <v>123859.95445800001</v>
          </cell>
        </row>
        <row r="33">
          <cell r="F33">
            <v>27593.444736</v>
          </cell>
        </row>
      </sheetData>
      <sheetData sheetId="7">
        <row r="17">
          <cell r="N17">
            <v>5805</v>
          </cell>
        </row>
        <row r="18">
          <cell r="N18">
            <v>9910</v>
          </cell>
        </row>
        <row r="19">
          <cell r="N19">
            <v>773</v>
          </cell>
        </row>
        <row r="20">
          <cell r="N20">
            <v>547152</v>
          </cell>
        </row>
        <row r="21">
          <cell r="N21">
            <v>2625994</v>
          </cell>
        </row>
        <row r="22">
          <cell r="N22">
            <v>89699</v>
          </cell>
        </row>
        <row r="23">
          <cell r="N23">
            <v>16633</v>
          </cell>
        </row>
        <row r="24">
          <cell r="N24">
            <v>6836</v>
          </cell>
        </row>
        <row r="25">
          <cell r="N25">
            <v>58402</v>
          </cell>
        </row>
        <row r="26">
          <cell r="N26">
            <v>2583</v>
          </cell>
        </row>
      </sheetData>
      <sheetData sheetId="8">
        <row r="11">
          <cell r="G11">
            <v>10179</v>
          </cell>
        </row>
        <row r="12">
          <cell r="G12">
            <v>4612.799999999999</v>
          </cell>
        </row>
        <row r="14">
          <cell r="G14">
            <v>5000</v>
          </cell>
        </row>
        <row r="15">
          <cell r="G15">
            <v>30881.2</v>
          </cell>
        </row>
        <row r="16">
          <cell r="G16">
            <v>90558</v>
          </cell>
        </row>
        <row r="17">
          <cell r="G17">
            <v>159055.5</v>
          </cell>
        </row>
        <row r="18">
          <cell r="G18">
            <v>386.5</v>
          </cell>
        </row>
        <row r="19">
          <cell r="G19">
            <v>547152</v>
          </cell>
        </row>
        <row r="20">
          <cell r="G20">
            <v>3151192.8</v>
          </cell>
        </row>
        <row r="21">
          <cell r="G21">
            <v>98668.90000000001</v>
          </cell>
        </row>
        <row r="22">
          <cell r="G22">
            <v>3326.6000000000004</v>
          </cell>
        </row>
        <row r="23">
          <cell r="G23">
            <v>683.6</v>
          </cell>
        </row>
        <row r="24">
          <cell r="G24">
            <v>58402</v>
          </cell>
        </row>
        <row r="25">
          <cell r="G25">
            <v>2583</v>
          </cell>
        </row>
        <row r="51">
          <cell r="H51">
            <v>271033.949375</v>
          </cell>
        </row>
        <row r="52">
          <cell r="H52">
            <v>2271212.97</v>
          </cell>
        </row>
        <row r="53">
          <cell r="H53">
            <v>42561</v>
          </cell>
        </row>
        <row r="54">
          <cell r="H54">
            <v>620117.47325</v>
          </cell>
        </row>
        <row r="55">
          <cell r="H55">
            <v>10931.200499999999</v>
          </cell>
        </row>
        <row r="85">
          <cell r="H85">
            <v>2753287.26</v>
          </cell>
        </row>
        <row r="86">
          <cell r="H86">
            <v>356723.2696499999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SheetLayoutView="100" zoomScalePageLayoutView="0" workbookViewId="0" topLeftCell="A1">
      <selection activeCell="B7" sqref="B7:C7"/>
    </sheetView>
  </sheetViews>
  <sheetFormatPr defaultColWidth="9.140625" defaultRowHeight="15"/>
  <cols>
    <col min="1" max="1" width="9.140625" style="24" customWidth="1"/>
    <col min="2" max="2" width="6.28125" style="24" customWidth="1"/>
    <col min="3" max="3" width="18.28125" style="24" bestFit="1" customWidth="1"/>
    <col min="4" max="9" width="15.8515625" style="24" customWidth="1"/>
    <col min="10" max="10" width="20.00390625" style="24" customWidth="1"/>
    <col min="11" max="16384" width="9.140625" style="24" customWidth="1"/>
  </cols>
  <sheetData>
    <row r="1" spans="1:10" ht="21" customHeight="1">
      <c r="A1" s="82"/>
      <c r="B1" s="128"/>
      <c r="C1" s="128"/>
      <c r="D1" s="128"/>
      <c r="E1" s="128"/>
      <c r="F1" s="128"/>
      <c r="G1" s="128"/>
      <c r="H1" s="128"/>
      <c r="I1" s="128"/>
      <c r="J1" s="128"/>
    </row>
    <row r="2" spans="1:2" ht="15">
      <c r="A2" s="129"/>
      <c r="B2" s="130"/>
    </row>
    <row r="3" spans="1:10" ht="15.75">
      <c r="A3" s="129"/>
      <c r="B3" s="130"/>
      <c r="C3" s="131" t="s">
        <v>17</v>
      </c>
      <c r="D3" s="131"/>
      <c r="E3" s="131"/>
      <c r="F3" s="131"/>
      <c r="G3" s="131"/>
      <c r="H3" s="131"/>
      <c r="I3" s="131"/>
      <c r="J3" s="131"/>
    </row>
    <row r="4" spans="1:10" ht="15" customHeight="1">
      <c r="A4" s="130"/>
      <c r="B4" s="82"/>
      <c r="C4" s="132" t="s">
        <v>1</v>
      </c>
      <c r="D4" s="132"/>
      <c r="E4" s="132"/>
      <c r="F4" s="132"/>
      <c r="G4" s="132"/>
      <c r="H4" s="132"/>
      <c r="I4" s="132"/>
      <c r="J4" s="132"/>
    </row>
    <row r="5" spans="1:10" ht="15" customHeight="1">
      <c r="A5" s="130"/>
      <c r="B5" s="82"/>
      <c r="C5" s="82"/>
      <c r="D5" s="82"/>
      <c r="E5" s="82"/>
      <c r="F5" s="82"/>
      <c r="G5" s="82"/>
      <c r="H5" s="82"/>
      <c r="I5" s="82"/>
      <c r="J5" s="82"/>
    </row>
    <row r="6" spans="1:10" ht="15" customHeight="1">
      <c r="A6" s="130"/>
      <c r="B6" s="130"/>
      <c r="C6" s="130"/>
      <c r="D6" s="130"/>
      <c r="E6" s="130"/>
      <c r="F6" s="130"/>
      <c r="G6" s="130"/>
      <c r="H6" s="130"/>
      <c r="I6" s="130"/>
      <c r="J6" s="130"/>
    </row>
    <row r="7" spans="1:10" ht="15" customHeight="1">
      <c r="A7" s="130"/>
      <c r="B7" s="133" t="s">
        <v>4</v>
      </c>
      <c r="C7" s="133"/>
      <c r="D7" s="11" t="s">
        <v>95</v>
      </c>
      <c r="E7" s="11"/>
      <c r="F7" s="11"/>
      <c r="G7" s="11"/>
      <c r="H7" s="11"/>
      <c r="I7" s="62" t="s">
        <v>3</v>
      </c>
      <c r="J7" s="14" t="s">
        <v>197</v>
      </c>
    </row>
    <row r="8" spans="1:10" ht="15" customHeight="1">
      <c r="A8" s="130"/>
      <c r="B8" s="133" t="s">
        <v>5</v>
      </c>
      <c r="C8" s="133"/>
      <c r="D8" s="11" t="s">
        <v>53</v>
      </c>
      <c r="E8" s="11"/>
      <c r="F8" s="11"/>
      <c r="G8" s="11"/>
      <c r="H8" s="11"/>
      <c r="I8" s="62"/>
      <c r="J8" s="14"/>
    </row>
    <row r="9" spans="1:10" ht="15" customHeight="1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5" customHeight="1">
      <c r="A10" s="134"/>
      <c r="B10" s="136" t="s">
        <v>6</v>
      </c>
      <c r="C10" s="136" t="s">
        <v>7</v>
      </c>
      <c r="D10" s="139" t="s">
        <v>8</v>
      </c>
      <c r="E10" s="140"/>
      <c r="F10" s="140"/>
      <c r="G10" s="140"/>
      <c r="H10" s="140"/>
      <c r="I10" s="140"/>
      <c r="J10" s="136" t="s">
        <v>9</v>
      </c>
    </row>
    <row r="11" spans="1:10" ht="15" customHeight="1">
      <c r="A11" s="134"/>
      <c r="B11" s="137"/>
      <c r="C11" s="137"/>
      <c r="D11" s="139" t="s">
        <v>10</v>
      </c>
      <c r="E11" s="140"/>
      <c r="F11" s="141"/>
      <c r="G11" s="139" t="s">
        <v>11</v>
      </c>
      <c r="H11" s="140"/>
      <c r="I11" s="141"/>
      <c r="J11" s="137"/>
    </row>
    <row r="12" spans="1:10" ht="15" customHeight="1">
      <c r="A12" s="134"/>
      <c r="B12" s="138"/>
      <c r="C12" s="138"/>
      <c r="D12" s="85" t="s">
        <v>121</v>
      </c>
      <c r="E12" s="85" t="s">
        <v>120</v>
      </c>
      <c r="F12" s="85" t="s">
        <v>119</v>
      </c>
      <c r="G12" s="85" t="s">
        <v>121</v>
      </c>
      <c r="H12" s="85" t="s">
        <v>120</v>
      </c>
      <c r="I12" s="85" t="s">
        <v>119</v>
      </c>
      <c r="J12" s="138"/>
    </row>
    <row r="13" spans="1:14" s="39" customFormat="1" ht="17.25" customHeight="1">
      <c r="A13" s="134"/>
      <c r="B13" s="22">
        <v>1</v>
      </c>
      <c r="C13" s="23" t="s">
        <v>96</v>
      </c>
      <c r="D13" s="63">
        <v>143.64</v>
      </c>
      <c r="E13" s="63">
        <v>131.67000000000002</v>
      </c>
      <c r="F13" s="63">
        <v>123.69</v>
      </c>
      <c r="G13" s="63">
        <v>441.54</v>
      </c>
      <c r="H13" s="63">
        <v>120.42</v>
      </c>
      <c r="I13" s="63">
        <v>107.04</v>
      </c>
      <c r="J13" s="64">
        <f>D13+E13+F13+G13+H13+I13</f>
        <v>1068</v>
      </c>
      <c r="L13" s="116"/>
      <c r="N13" s="116"/>
    </row>
    <row r="14" spans="1:14" s="39" customFormat="1" ht="17.25" customHeight="1">
      <c r="A14" s="134"/>
      <c r="B14" s="22">
        <v>2</v>
      </c>
      <c r="C14" s="23" t="s">
        <v>97</v>
      </c>
      <c r="D14" s="63">
        <v>394.91999999999996</v>
      </c>
      <c r="E14" s="63">
        <v>362.01</v>
      </c>
      <c r="F14" s="63">
        <v>340.07</v>
      </c>
      <c r="G14" s="63">
        <v>819.72</v>
      </c>
      <c r="H14" s="63">
        <v>223.56</v>
      </c>
      <c r="I14" s="63">
        <v>198.72</v>
      </c>
      <c r="J14" s="64">
        <f aca="true" t="shared" si="0" ref="J14:J33">D14+E14+F14+G14+H14+I14</f>
        <v>2339</v>
      </c>
      <c r="L14" s="116"/>
      <c r="N14" s="116"/>
    </row>
    <row r="15" spans="1:14" s="39" customFormat="1" ht="17.25" customHeight="1">
      <c r="A15" s="134"/>
      <c r="B15" s="22">
        <v>3</v>
      </c>
      <c r="C15" s="23" t="s">
        <v>98</v>
      </c>
      <c r="D15" s="63">
        <v>807.48</v>
      </c>
      <c r="E15" s="63">
        <v>740.19</v>
      </c>
      <c r="F15" s="63">
        <v>695.33</v>
      </c>
      <c r="G15" s="63">
        <v>3047.88</v>
      </c>
      <c r="H15" s="63">
        <v>831.24</v>
      </c>
      <c r="I15" s="63">
        <v>738.88</v>
      </c>
      <c r="J15" s="64">
        <f t="shared" si="0"/>
        <v>6861</v>
      </c>
      <c r="L15" s="116"/>
      <c r="N15" s="116"/>
    </row>
    <row r="16" spans="1:14" s="39" customFormat="1" ht="17.25" customHeight="1">
      <c r="A16" s="134"/>
      <c r="B16" s="22">
        <v>4</v>
      </c>
      <c r="C16" s="23" t="s">
        <v>99</v>
      </c>
      <c r="D16" s="63">
        <v>2476.44</v>
      </c>
      <c r="E16" s="63">
        <v>2270.07</v>
      </c>
      <c r="F16" s="63">
        <v>2132.49</v>
      </c>
      <c r="G16" s="63">
        <v>8796.48</v>
      </c>
      <c r="H16" s="63">
        <v>2399.04</v>
      </c>
      <c r="I16" s="63">
        <v>2132.48</v>
      </c>
      <c r="J16" s="64">
        <f t="shared" si="0"/>
        <v>20207</v>
      </c>
      <c r="L16" s="116"/>
      <c r="N16" s="116"/>
    </row>
    <row r="17" spans="1:14" s="39" customFormat="1" ht="17.25" customHeight="1">
      <c r="A17" s="134"/>
      <c r="B17" s="22">
        <v>5</v>
      </c>
      <c r="C17" s="23" t="s">
        <v>100</v>
      </c>
      <c r="D17" s="63">
        <v>1404.72</v>
      </c>
      <c r="E17" s="63">
        <v>1287.66</v>
      </c>
      <c r="F17" s="63">
        <v>1209.62</v>
      </c>
      <c r="G17" s="63">
        <v>7333.26</v>
      </c>
      <c r="H17" s="63">
        <v>1999.98</v>
      </c>
      <c r="I17" s="63">
        <v>1777.76</v>
      </c>
      <c r="J17" s="64">
        <f t="shared" si="0"/>
        <v>15013</v>
      </c>
      <c r="L17" s="116"/>
      <c r="N17" s="116"/>
    </row>
    <row r="18" spans="1:14" s="39" customFormat="1" ht="23.25" customHeight="1">
      <c r="A18" s="134"/>
      <c r="B18" s="22">
        <v>6</v>
      </c>
      <c r="C18" s="23" t="s">
        <v>101</v>
      </c>
      <c r="D18" s="63">
        <v>79.56</v>
      </c>
      <c r="E18" s="63">
        <v>72.93</v>
      </c>
      <c r="F18" s="63">
        <v>68.51</v>
      </c>
      <c r="G18" s="63">
        <v>459.36</v>
      </c>
      <c r="H18" s="63">
        <v>125.28</v>
      </c>
      <c r="I18" s="63">
        <v>111.36</v>
      </c>
      <c r="J18" s="64">
        <f t="shared" si="0"/>
        <v>917</v>
      </c>
      <c r="L18" s="116"/>
      <c r="N18" s="116"/>
    </row>
    <row r="19" spans="1:14" s="39" customFormat="1" ht="17.25" customHeight="1">
      <c r="A19" s="134"/>
      <c r="B19" s="22">
        <v>7</v>
      </c>
      <c r="C19" s="23" t="s">
        <v>102</v>
      </c>
      <c r="D19" s="63">
        <v>1141.9199999999998</v>
      </c>
      <c r="E19" s="63">
        <v>1046.76</v>
      </c>
      <c r="F19" s="63">
        <v>983.3199999999999</v>
      </c>
      <c r="G19" s="63">
        <v>2303.4</v>
      </c>
      <c r="H19" s="63">
        <v>628.1999999999999</v>
      </c>
      <c r="I19" s="63">
        <v>558.4</v>
      </c>
      <c r="J19" s="64">
        <f t="shared" si="0"/>
        <v>6661.999999999999</v>
      </c>
      <c r="L19" s="116"/>
      <c r="N19" s="116"/>
    </row>
    <row r="20" spans="1:14" s="39" customFormat="1" ht="17.25" customHeight="1">
      <c r="A20" s="134"/>
      <c r="B20" s="22">
        <v>8</v>
      </c>
      <c r="C20" s="23" t="s">
        <v>103</v>
      </c>
      <c r="D20" s="63">
        <v>402.47999999999996</v>
      </c>
      <c r="E20" s="63">
        <v>368.94</v>
      </c>
      <c r="F20" s="63">
        <v>346.58</v>
      </c>
      <c r="G20" s="63">
        <v>2733.7200000000003</v>
      </c>
      <c r="H20" s="63">
        <v>745.56</v>
      </c>
      <c r="I20" s="63">
        <v>662.72</v>
      </c>
      <c r="J20" s="64">
        <f t="shared" si="0"/>
        <v>5260.000000000001</v>
      </c>
      <c r="L20" s="116"/>
      <c r="N20" s="116"/>
    </row>
    <row r="21" spans="1:14" s="39" customFormat="1" ht="17.25" customHeight="1">
      <c r="A21" s="134"/>
      <c r="B21" s="22">
        <v>9</v>
      </c>
      <c r="C21" s="23" t="s">
        <v>104</v>
      </c>
      <c r="D21" s="63">
        <v>3799.44</v>
      </c>
      <c r="E21" s="63">
        <v>3482.82</v>
      </c>
      <c r="F21" s="63">
        <v>3271.74</v>
      </c>
      <c r="G21" s="63">
        <v>8795.16</v>
      </c>
      <c r="H21" s="63">
        <v>2398.68</v>
      </c>
      <c r="I21" s="63">
        <v>2132.16</v>
      </c>
      <c r="J21" s="64">
        <f t="shared" si="0"/>
        <v>23880</v>
      </c>
      <c r="L21" s="116"/>
      <c r="N21" s="116"/>
    </row>
    <row r="22" spans="1:14" s="39" customFormat="1" ht="17.25" customHeight="1">
      <c r="A22" s="134"/>
      <c r="B22" s="22">
        <v>10</v>
      </c>
      <c r="C22" s="23" t="s">
        <v>105</v>
      </c>
      <c r="D22" s="63">
        <v>2338.2</v>
      </c>
      <c r="E22" s="63">
        <v>2143.35</v>
      </c>
      <c r="F22" s="63">
        <v>2013.45</v>
      </c>
      <c r="G22" s="63">
        <v>7574.820000000001</v>
      </c>
      <c r="H22" s="63">
        <v>2065.86</v>
      </c>
      <c r="I22" s="63">
        <v>1836.32</v>
      </c>
      <c r="J22" s="64">
        <f t="shared" si="0"/>
        <v>17972</v>
      </c>
      <c r="L22" s="116"/>
      <c r="N22" s="116"/>
    </row>
    <row r="23" spans="1:14" s="39" customFormat="1" ht="17.25" customHeight="1">
      <c r="A23" s="134"/>
      <c r="B23" s="22">
        <v>11</v>
      </c>
      <c r="C23" s="23" t="s">
        <v>106</v>
      </c>
      <c r="D23" s="63">
        <v>386.28</v>
      </c>
      <c r="E23" s="63">
        <v>354.09000000000003</v>
      </c>
      <c r="F23" s="63">
        <v>332.63</v>
      </c>
      <c r="G23" s="63">
        <v>2652.54</v>
      </c>
      <c r="H23" s="63">
        <v>723.42</v>
      </c>
      <c r="I23" s="63">
        <v>643.04</v>
      </c>
      <c r="J23" s="64">
        <f t="shared" si="0"/>
        <v>5092</v>
      </c>
      <c r="L23" s="116"/>
      <c r="N23" s="116"/>
    </row>
    <row r="24" spans="1:14" s="39" customFormat="1" ht="17.25" customHeight="1">
      <c r="A24" s="134"/>
      <c r="B24" s="22">
        <v>12</v>
      </c>
      <c r="C24" s="23" t="s">
        <v>107</v>
      </c>
      <c r="D24" s="63">
        <v>727.1999999999999</v>
      </c>
      <c r="E24" s="63">
        <v>666.6</v>
      </c>
      <c r="F24" s="63">
        <v>626.2</v>
      </c>
      <c r="G24" s="63">
        <v>4315.74</v>
      </c>
      <c r="H24" s="63">
        <v>1177.02</v>
      </c>
      <c r="I24" s="63">
        <v>1046.24</v>
      </c>
      <c r="J24" s="64">
        <f t="shared" si="0"/>
        <v>8559</v>
      </c>
      <c r="L24" s="116"/>
      <c r="N24" s="116"/>
    </row>
    <row r="25" spans="1:14" s="39" customFormat="1" ht="17.25" customHeight="1">
      <c r="A25" s="134"/>
      <c r="B25" s="22">
        <v>13</v>
      </c>
      <c r="C25" s="23" t="s">
        <v>108</v>
      </c>
      <c r="D25" s="63">
        <v>623.88</v>
      </c>
      <c r="E25" s="63">
        <v>571.89</v>
      </c>
      <c r="F25" s="63">
        <v>537.23</v>
      </c>
      <c r="G25" s="63">
        <v>6972.240000000001</v>
      </c>
      <c r="H25" s="63">
        <v>1901.52</v>
      </c>
      <c r="I25" s="63">
        <v>1690.24</v>
      </c>
      <c r="J25" s="64">
        <f t="shared" si="0"/>
        <v>12297.000000000002</v>
      </c>
      <c r="L25" s="116"/>
      <c r="N25" s="116"/>
    </row>
    <row r="26" spans="1:14" s="39" customFormat="1" ht="17.25" customHeight="1">
      <c r="A26" s="134"/>
      <c r="B26" s="22">
        <v>14</v>
      </c>
      <c r="C26" s="23" t="s">
        <v>109</v>
      </c>
      <c r="D26" s="63">
        <v>286.92</v>
      </c>
      <c r="E26" s="63">
        <v>263.01</v>
      </c>
      <c r="F26" s="63">
        <v>247.07</v>
      </c>
      <c r="G26" s="63">
        <v>623.7</v>
      </c>
      <c r="H26" s="63">
        <v>170.1</v>
      </c>
      <c r="I26" s="63">
        <v>151.20000000000002</v>
      </c>
      <c r="J26" s="64">
        <f t="shared" si="0"/>
        <v>1742</v>
      </c>
      <c r="L26" s="116"/>
      <c r="N26" s="116"/>
    </row>
    <row r="27" spans="1:14" s="39" customFormat="1" ht="17.25" customHeight="1">
      <c r="A27" s="134"/>
      <c r="B27" s="22">
        <v>15</v>
      </c>
      <c r="C27" s="23" t="s">
        <v>110</v>
      </c>
      <c r="D27" s="63">
        <v>986.76</v>
      </c>
      <c r="E27" s="63">
        <v>904.5300000000001</v>
      </c>
      <c r="F27" s="63">
        <v>849.71</v>
      </c>
      <c r="G27" s="63">
        <v>5087.280000000001</v>
      </c>
      <c r="H27" s="63">
        <v>1387.44</v>
      </c>
      <c r="I27" s="63">
        <v>1233.28</v>
      </c>
      <c r="J27" s="64">
        <f t="shared" si="0"/>
        <v>10449.000000000002</v>
      </c>
      <c r="L27" s="116"/>
      <c r="N27" s="116"/>
    </row>
    <row r="28" spans="1:14" s="39" customFormat="1" ht="17.25" customHeight="1">
      <c r="A28" s="134"/>
      <c r="B28" s="22">
        <v>16</v>
      </c>
      <c r="C28" s="23" t="s">
        <v>111</v>
      </c>
      <c r="D28" s="63">
        <v>481.32</v>
      </c>
      <c r="E28" s="63">
        <v>441.21000000000004</v>
      </c>
      <c r="F28" s="63">
        <v>414.46999999999997</v>
      </c>
      <c r="G28" s="63">
        <v>1333.8600000000001</v>
      </c>
      <c r="H28" s="63">
        <v>363.78</v>
      </c>
      <c r="I28" s="63">
        <v>323.36</v>
      </c>
      <c r="J28" s="64">
        <f t="shared" si="0"/>
        <v>3358.0000000000005</v>
      </c>
      <c r="L28" s="116"/>
      <c r="N28" s="116"/>
    </row>
    <row r="29" spans="1:14" s="39" customFormat="1" ht="17.25" customHeight="1">
      <c r="A29" s="134"/>
      <c r="B29" s="22">
        <v>17</v>
      </c>
      <c r="C29" s="23" t="s">
        <v>112</v>
      </c>
      <c r="D29" s="63">
        <v>273.24</v>
      </c>
      <c r="E29" s="63">
        <v>250.47</v>
      </c>
      <c r="F29" s="63">
        <v>235.29</v>
      </c>
      <c r="G29" s="63">
        <v>859.32</v>
      </c>
      <c r="H29" s="63">
        <v>234.35999999999999</v>
      </c>
      <c r="I29" s="63">
        <v>208.32</v>
      </c>
      <c r="J29" s="64">
        <f t="shared" si="0"/>
        <v>2061</v>
      </c>
      <c r="L29" s="116"/>
      <c r="N29" s="116"/>
    </row>
    <row r="30" spans="1:14" s="39" customFormat="1" ht="17.25" customHeight="1">
      <c r="A30" s="134"/>
      <c r="B30" s="22">
        <v>18</v>
      </c>
      <c r="C30" s="38" t="s">
        <v>113</v>
      </c>
      <c r="D30" s="63">
        <v>971.64</v>
      </c>
      <c r="E30" s="63">
        <v>890.6700000000001</v>
      </c>
      <c r="F30" s="63">
        <v>836.6899999999999</v>
      </c>
      <c r="G30" s="63">
        <v>3499.98</v>
      </c>
      <c r="H30" s="63">
        <v>954.54</v>
      </c>
      <c r="I30" s="63">
        <v>848.48</v>
      </c>
      <c r="J30" s="64">
        <f t="shared" si="0"/>
        <v>8002</v>
      </c>
      <c r="L30" s="116"/>
      <c r="N30" s="116"/>
    </row>
    <row r="31" spans="1:14" s="39" customFormat="1" ht="17.25" customHeight="1">
      <c r="A31" s="134"/>
      <c r="B31" s="22">
        <v>19</v>
      </c>
      <c r="C31" s="38" t="s">
        <v>114</v>
      </c>
      <c r="D31" s="63">
        <v>1920.24</v>
      </c>
      <c r="E31" s="63">
        <v>1760.22</v>
      </c>
      <c r="F31" s="63">
        <v>1653.54</v>
      </c>
      <c r="G31" s="63">
        <v>8335.140000000001</v>
      </c>
      <c r="H31" s="63">
        <v>2273.22</v>
      </c>
      <c r="I31" s="63">
        <v>2020.64</v>
      </c>
      <c r="J31" s="64">
        <f t="shared" si="0"/>
        <v>17963</v>
      </c>
      <c r="L31" s="116"/>
      <c r="N31" s="116"/>
    </row>
    <row r="32" spans="1:14" s="39" customFormat="1" ht="17.25" customHeight="1">
      <c r="A32" s="134"/>
      <c r="B32" s="22">
        <v>20</v>
      </c>
      <c r="C32" s="38" t="s">
        <v>115</v>
      </c>
      <c r="D32" s="63">
        <v>1274.04</v>
      </c>
      <c r="E32" s="63">
        <v>1167.8700000000001</v>
      </c>
      <c r="F32" s="63">
        <v>1097.09</v>
      </c>
      <c r="G32" s="63">
        <v>8251.98</v>
      </c>
      <c r="H32" s="63">
        <v>2250.54</v>
      </c>
      <c r="I32" s="63">
        <v>2000.48</v>
      </c>
      <c r="J32" s="64">
        <f t="shared" si="0"/>
        <v>16042</v>
      </c>
      <c r="L32" s="116"/>
      <c r="N32" s="116"/>
    </row>
    <row r="33" spans="1:14" s="39" customFormat="1" ht="17.25" customHeight="1">
      <c r="A33" s="134"/>
      <c r="B33" s="22">
        <v>21</v>
      </c>
      <c r="C33" s="38" t="s">
        <v>116</v>
      </c>
      <c r="D33" s="63">
        <v>2149.92</v>
      </c>
      <c r="E33" s="63">
        <v>1970.76</v>
      </c>
      <c r="F33" s="63">
        <v>1851.32</v>
      </c>
      <c r="G33" s="63">
        <v>10019.460000000001</v>
      </c>
      <c r="H33" s="63">
        <v>2732.58</v>
      </c>
      <c r="I33" s="63">
        <v>2428.96</v>
      </c>
      <c r="J33" s="64">
        <f t="shared" si="0"/>
        <v>21153</v>
      </c>
      <c r="L33" s="116"/>
      <c r="N33" s="116"/>
    </row>
    <row r="34" spans="1:10" s="39" customFormat="1" ht="17.25" customHeight="1">
      <c r="A34" s="135"/>
      <c r="B34" s="42"/>
      <c r="C34" s="41"/>
      <c r="D34" s="65"/>
      <c r="E34" s="65"/>
      <c r="F34" s="65"/>
      <c r="G34" s="65"/>
      <c r="H34" s="65"/>
      <c r="I34" s="66"/>
      <c r="J34" s="64"/>
    </row>
    <row r="35" spans="1:10" ht="17.25" customHeight="1">
      <c r="A35" s="134"/>
      <c r="B35" s="142" t="s">
        <v>50</v>
      </c>
      <c r="C35" s="143"/>
      <c r="D35" s="67">
        <f aca="true" t="shared" si="1" ref="D35:J35">SUM(D13:D33)</f>
        <v>23070.240000000005</v>
      </c>
      <c r="E35" s="67">
        <f t="shared" si="1"/>
        <v>21147.72</v>
      </c>
      <c r="F35" s="67">
        <f t="shared" si="1"/>
        <v>19866.04</v>
      </c>
      <c r="G35" s="67">
        <f t="shared" si="1"/>
        <v>94256.58</v>
      </c>
      <c r="H35" s="67">
        <f t="shared" si="1"/>
        <v>25706.340000000004</v>
      </c>
      <c r="I35" s="67">
        <f t="shared" si="1"/>
        <v>22850.08</v>
      </c>
      <c r="J35" s="68">
        <f t="shared" si="1"/>
        <v>206897</v>
      </c>
    </row>
    <row r="37" ht="15">
      <c r="B37" s="24" t="s">
        <v>51</v>
      </c>
    </row>
  </sheetData>
  <sheetProtection/>
  <mergeCells count="17">
    <mergeCell ref="A10:A35"/>
    <mergeCell ref="B10:B12"/>
    <mergeCell ref="C10:C12"/>
    <mergeCell ref="D10:I10"/>
    <mergeCell ref="J10:J12"/>
    <mergeCell ref="D11:F11"/>
    <mergeCell ref="G11:I11"/>
    <mergeCell ref="B35:C35"/>
    <mergeCell ref="B1:J1"/>
    <mergeCell ref="A2:A3"/>
    <mergeCell ref="B2:B3"/>
    <mergeCell ref="C3:J3"/>
    <mergeCell ref="A4:A8"/>
    <mergeCell ref="C4:J4"/>
    <mergeCell ref="B6:J6"/>
    <mergeCell ref="B7:C7"/>
    <mergeCell ref="B8:C8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5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R30"/>
  <sheetViews>
    <sheetView zoomScale="85" zoomScaleNormal="8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1" sqref="S1"/>
    </sheetView>
  </sheetViews>
  <sheetFormatPr defaultColWidth="8.7109375" defaultRowHeight="15"/>
  <cols>
    <col min="1" max="1" width="2.57421875" style="91" customWidth="1"/>
    <col min="2" max="2" width="5.140625" style="91" customWidth="1"/>
    <col min="3" max="3" width="19.57421875" style="91" customWidth="1"/>
    <col min="4" max="4" width="12.7109375" style="91" customWidth="1"/>
    <col min="5" max="5" width="11.7109375" style="91" customWidth="1"/>
    <col min="6" max="6" width="10.28125" style="91" customWidth="1"/>
    <col min="7" max="7" width="8.7109375" style="91" customWidth="1"/>
    <col min="8" max="8" width="10.57421875" style="91" customWidth="1"/>
    <col min="9" max="9" width="11.00390625" style="91" customWidth="1"/>
    <col min="10" max="10" width="8.7109375" style="91" customWidth="1"/>
    <col min="11" max="11" width="10.7109375" style="91" customWidth="1"/>
    <col min="12" max="12" width="12.421875" style="91" customWidth="1"/>
    <col min="13" max="13" width="14.8515625" style="91" customWidth="1"/>
    <col min="14" max="15" width="10.28125" style="91" customWidth="1"/>
    <col min="16" max="16" width="8.7109375" style="91" customWidth="1"/>
    <col min="17" max="17" width="10.57421875" style="91" customWidth="1"/>
    <col min="18" max="18" width="10.8515625" style="91" customWidth="1"/>
    <col min="19" max="16384" width="8.7109375" style="91" customWidth="1"/>
  </cols>
  <sheetData>
    <row r="1" ht="18.75">
      <c r="B1" s="90" t="s">
        <v>191</v>
      </c>
    </row>
    <row r="2" ht="18.75">
      <c r="B2" s="90"/>
    </row>
    <row r="4" spans="2:18" ht="15.75">
      <c r="B4" s="187" t="s">
        <v>138</v>
      </c>
      <c r="C4" s="187" t="s">
        <v>139</v>
      </c>
      <c r="D4" s="188" t="s">
        <v>140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</row>
    <row r="5" spans="2:18" ht="30" customHeight="1">
      <c r="B5" s="187"/>
      <c r="C5" s="187"/>
      <c r="D5" s="92" t="s">
        <v>141</v>
      </c>
      <c r="E5" s="92" t="s">
        <v>142</v>
      </c>
      <c r="F5" s="92" t="s">
        <v>143</v>
      </c>
      <c r="G5" s="92" t="s">
        <v>144</v>
      </c>
      <c r="H5" s="92" t="s">
        <v>145</v>
      </c>
      <c r="I5" s="92" t="s">
        <v>146</v>
      </c>
      <c r="J5" s="92" t="s">
        <v>147</v>
      </c>
      <c r="K5" s="93" t="s">
        <v>148</v>
      </c>
      <c r="L5" s="93" t="s">
        <v>149</v>
      </c>
      <c r="M5" s="93" t="s">
        <v>150</v>
      </c>
      <c r="N5" s="92" t="s">
        <v>151</v>
      </c>
      <c r="O5" s="92" t="s">
        <v>152</v>
      </c>
      <c r="P5" s="92" t="s">
        <v>153</v>
      </c>
      <c r="Q5" s="92" t="s">
        <v>154</v>
      </c>
      <c r="R5" s="92" t="s">
        <v>155</v>
      </c>
    </row>
    <row r="6" spans="2:18" ht="3" customHeight="1"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2:18" ht="25.5" customHeight="1">
      <c r="B7" s="95">
        <v>8</v>
      </c>
      <c r="C7" s="96" t="s">
        <v>173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10" spans="2:18" ht="15.75">
      <c r="B10" s="187" t="s">
        <v>138</v>
      </c>
      <c r="C10" s="187" t="s">
        <v>139</v>
      </c>
      <c r="D10" s="188" t="s">
        <v>156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</row>
    <row r="11" spans="2:18" ht="30" customHeight="1">
      <c r="B11" s="187"/>
      <c r="C11" s="187"/>
      <c r="D11" s="93" t="s">
        <v>157</v>
      </c>
      <c r="E11" s="93" t="s">
        <v>158</v>
      </c>
      <c r="F11" s="93" t="s">
        <v>159</v>
      </c>
      <c r="G11" s="93" t="s">
        <v>160</v>
      </c>
      <c r="H11" s="93" t="s">
        <v>161</v>
      </c>
      <c r="I11" s="93" t="s">
        <v>162</v>
      </c>
      <c r="J11" s="93" t="s">
        <v>163</v>
      </c>
      <c r="K11" s="93" t="s">
        <v>164</v>
      </c>
      <c r="L11" s="93" t="s">
        <v>165</v>
      </c>
      <c r="M11" s="93" t="s">
        <v>166</v>
      </c>
      <c r="N11" s="93" t="s">
        <v>167</v>
      </c>
      <c r="O11" s="93" t="s">
        <v>168</v>
      </c>
      <c r="P11" s="93" t="s">
        <v>169</v>
      </c>
      <c r="Q11" s="93" t="s">
        <v>170</v>
      </c>
      <c r="R11" s="93" t="s">
        <v>170</v>
      </c>
    </row>
    <row r="12" spans="2:18" ht="3" customHeight="1"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</row>
    <row r="13" spans="2:18" ht="24" customHeight="1">
      <c r="B13" s="95">
        <v>8</v>
      </c>
      <c r="C13" s="96" t="s">
        <v>173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8" ht="18.75">
      <c r="B18" s="90" t="s">
        <v>192</v>
      </c>
    </row>
    <row r="19" ht="18.75">
      <c r="B19" s="90"/>
    </row>
    <row r="21" spans="2:18" ht="15.75">
      <c r="B21" s="187" t="s">
        <v>138</v>
      </c>
      <c r="C21" s="187" t="s">
        <v>139</v>
      </c>
      <c r="D21" s="188" t="s">
        <v>171</v>
      </c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</row>
    <row r="22" spans="2:18" ht="30" customHeight="1">
      <c r="B22" s="187"/>
      <c r="C22" s="187"/>
      <c r="D22" s="92" t="s">
        <v>141</v>
      </c>
      <c r="E22" s="92" t="s">
        <v>142</v>
      </c>
      <c r="F22" s="92" t="s">
        <v>143</v>
      </c>
      <c r="G22" s="92" t="s">
        <v>144</v>
      </c>
      <c r="H22" s="92" t="s">
        <v>145</v>
      </c>
      <c r="I22" s="92" t="s">
        <v>146</v>
      </c>
      <c r="J22" s="92" t="s">
        <v>147</v>
      </c>
      <c r="K22" s="93" t="s">
        <v>148</v>
      </c>
      <c r="L22" s="93" t="s">
        <v>149</v>
      </c>
      <c r="M22" s="93" t="s">
        <v>150</v>
      </c>
      <c r="N22" s="92" t="s">
        <v>151</v>
      </c>
      <c r="O22" s="92" t="s">
        <v>152</v>
      </c>
      <c r="P22" s="92" t="s">
        <v>153</v>
      </c>
      <c r="Q22" s="92" t="s">
        <v>154</v>
      </c>
      <c r="R22" s="92" t="s">
        <v>155</v>
      </c>
    </row>
    <row r="23" spans="2:18" ht="3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2:18" ht="26.25" customHeight="1">
      <c r="B24" s="95">
        <v>8</v>
      </c>
      <c r="C24" s="96" t="s">
        <v>173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7" spans="2:18" ht="15.75">
      <c r="B27" s="187" t="s">
        <v>138</v>
      </c>
      <c r="C27" s="187" t="s">
        <v>139</v>
      </c>
      <c r="D27" s="188" t="s">
        <v>172</v>
      </c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</row>
    <row r="28" spans="2:18" ht="30" customHeight="1">
      <c r="B28" s="187"/>
      <c r="C28" s="187"/>
      <c r="D28" s="93" t="s">
        <v>157</v>
      </c>
      <c r="E28" s="93" t="s">
        <v>158</v>
      </c>
      <c r="F28" s="93" t="s">
        <v>159</v>
      </c>
      <c r="G28" s="93" t="s">
        <v>160</v>
      </c>
      <c r="H28" s="93" t="s">
        <v>161</v>
      </c>
      <c r="I28" s="93" t="s">
        <v>162</v>
      </c>
      <c r="J28" s="93" t="s">
        <v>163</v>
      </c>
      <c r="K28" s="93" t="s">
        <v>164</v>
      </c>
      <c r="L28" s="93" t="s">
        <v>165</v>
      </c>
      <c r="M28" s="93" t="s">
        <v>166</v>
      </c>
      <c r="N28" s="93" t="s">
        <v>167</v>
      </c>
      <c r="O28" s="93" t="s">
        <v>168</v>
      </c>
      <c r="P28" s="93" t="s">
        <v>169</v>
      </c>
      <c r="Q28" s="93" t="s">
        <v>170</v>
      </c>
      <c r="R28" s="93" t="s">
        <v>170</v>
      </c>
    </row>
    <row r="29" spans="2:18" ht="3" customHeight="1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</row>
    <row r="30" spans="2:18" ht="24" customHeight="1">
      <c r="B30" s="95">
        <v>8</v>
      </c>
      <c r="C30" s="96" t="s">
        <v>173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</row>
  </sheetData>
  <sheetProtection/>
  <mergeCells count="12">
    <mergeCell ref="B21:B22"/>
    <mergeCell ref="C21:C22"/>
    <mergeCell ref="D21:R21"/>
    <mergeCell ref="B27:B28"/>
    <mergeCell ref="C27:C28"/>
    <mergeCell ref="D27:R27"/>
    <mergeCell ref="B4:B5"/>
    <mergeCell ref="C4:C5"/>
    <mergeCell ref="D4:R4"/>
    <mergeCell ref="B10:B11"/>
    <mergeCell ref="C10:C11"/>
    <mergeCell ref="D10:R10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67"/>
  <sheetViews>
    <sheetView zoomScalePageLayoutView="0" workbookViewId="0" topLeftCell="A1">
      <selection activeCell="C68" sqref="C68"/>
    </sheetView>
  </sheetViews>
  <sheetFormatPr defaultColWidth="9.140625" defaultRowHeight="15"/>
  <cols>
    <col min="1" max="1" width="6.00390625" style="0" customWidth="1"/>
    <col min="2" max="2" width="5.57421875" style="0" customWidth="1"/>
    <col min="3" max="3" width="24.00390625" style="0" customWidth="1"/>
    <col min="4" max="5" width="16.140625" style="0" customWidth="1"/>
    <col min="6" max="6" width="13.421875" style="0" customWidth="1"/>
    <col min="7" max="8" width="14.421875" style="0" customWidth="1"/>
    <col min="9" max="9" width="11.00390625" style="0" customWidth="1"/>
    <col min="10" max="11" width="14.140625" style="0" customWidth="1"/>
    <col min="12" max="12" width="11.00390625" style="0" customWidth="1"/>
  </cols>
  <sheetData>
    <row r="2" spans="2:3" ht="18.75">
      <c r="B2" s="90" t="s">
        <v>174</v>
      </c>
      <c r="C2" s="90"/>
    </row>
    <row r="3" ht="6.75" customHeight="1"/>
    <row r="4" spans="2:6" ht="15.75">
      <c r="B4" s="189" t="s">
        <v>138</v>
      </c>
      <c r="C4" s="189" t="s">
        <v>175</v>
      </c>
      <c r="D4" s="191" t="s">
        <v>176</v>
      </c>
      <c r="E4" s="191"/>
      <c r="F4" s="98" t="s">
        <v>177</v>
      </c>
    </row>
    <row r="5" spans="2:6" ht="15.75">
      <c r="B5" s="190"/>
      <c r="C5" s="190"/>
      <c r="D5" s="98" t="s">
        <v>193</v>
      </c>
      <c r="E5" s="98" t="s">
        <v>194</v>
      </c>
      <c r="F5" s="98" t="s">
        <v>178</v>
      </c>
    </row>
    <row r="6" spans="2:6" ht="15">
      <c r="B6" s="99">
        <v>1</v>
      </c>
      <c r="C6" s="100" t="s">
        <v>179</v>
      </c>
      <c r="D6" s="101">
        <v>212673</v>
      </c>
      <c r="E6" s="101">
        <f>'Pop_Sapi Pot'!J35</f>
        <v>206897</v>
      </c>
      <c r="F6" s="101">
        <f>(E6-D6)/D6*100</f>
        <v>-2.7159065795846207</v>
      </c>
    </row>
    <row r="7" spans="2:6" ht="15">
      <c r="B7" s="99">
        <v>2</v>
      </c>
      <c r="C7" s="100" t="s">
        <v>180</v>
      </c>
      <c r="D7" s="101">
        <v>6944</v>
      </c>
      <c r="E7" s="101">
        <f>'Pop_Sapi Per'!J35</f>
        <v>5680</v>
      </c>
      <c r="F7" s="101">
        <f aca="true" t="shared" si="0" ref="F7:F20">(E7-D7)/D7*100</f>
        <v>-18.202764976958523</v>
      </c>
    </row>
    <row r="8" spans="2:6" ht="15">
      <c r="B8" s="99">
        <v>3</v>
      </c>
      <c r="C8" s="100" t="s">
        <v>181</v>
      </c>
      <c r="D8" s="101">
        <v>5447</v>
      </c>
      <c r="E8" s="101">
        <f>Pop_Kerbau!F35</f>
        <v>5927</v>
      </c>
      <c r="F8" s="101">
        <f t="shared" si="0"/>
        <v>8.812190196438406</v>
      </c>
    </row>
    <row r="9" spans="2:6" ht="15">
      <c r="B9" s="99">
        <v>4</v>
      </c>
      <c r="C9" s="100" t="s">
        <v>182</v>
      </c>
      <c r="D9" s="101">
        <v>1220</v>
      </c>
      <c r="E9" s="101">
        <f>Pop_Kuda!F35</f>
        <v>1329</v>
      </c>
      <c r="F9" s="101">
        <f t="shared" si="0"/>
        <v>8.934426229508198</v>
      </c>
    </row>
    <row r="10" spans="2:6" ht="15">
      <c r="B10" s="99">
        <v>5</v>
      </c>
      <c r="C10" s="100" t="s">
        <v>55</v>
      </c>
      <c r="D10" s="101">
        <v>114533</v>
      </c>
      <c r="E10" s="101">
        <f>'Pop_T Kecil'!D34</f>
        <v>71454</v>
      </c>
      <c r="F10" s="101">
        <f t="shared" si="0"/>
        <v>-37.61274043288834</v>
      </c>
    </row>
    <row r="11" spans="2:6" ht="15">
      <c r="B11" s="99">
        <v>6</v>
      </c>
      <c r="C11" s="100" t="s">
        <v>56</v>
      </c>
      <c r="D11" s="101">
        <v>52508</v>
      </c>
      <c r="E11" s="101">
        <f>'Pop_T Kecil'!F34</f>
        <v>54322</v>
      </c>
      <c r="F11" s="101">
        <f t="shared" si="0"/>
        <v>3.4547116629846877</v>
      </c>
    </row>
    <row r="12" spans="2:6" ht="15">
      <c r="B12" s="99">
        <v>7</v>
      </c>
      <c r="C12" s="100" t="s">
        <v>57</v>
      </c>
      <c r="D12" s="101">
        <v>1723</v>
      </c>
      <c r="E12" s="101">
        <f>'Pop_T Kecil'!G34</f>
        <v>1333</v>
      </c>
      <c r="F12" s="101">
        <f t="shared" si="0"/>
        <v>-22.634939059779455</v>
      </c>
    </row>
    <row r="13" spans="2:6" ht="15">
      <c r="B13" s="99">
        <v>8</v>
      </c>
      <c r="C13" s="100" t="s">
        <v>61</v>
      </c>
      <c r="D13" s="101">
        <v>1758099</v>
      </c>
      <c r="E13" s="101">
        <f>Pop_Unggas!D34</f>
        <v>1901744</v>
      </c>
      <c r="F13" s="101">
        <f t="shared" si="0"/>
        <v>8.17047276632317</v>
      </c>
    </row>
    <row r="14" spans="2:6" ht="15">
      <c r="B14" s="99">
        <v>9</v>
      </c>
      <c r="C14" s="100" t="s">
        <v>62</v>
      </c>
      <c r="D14" s="101">
        <v>847330</v>
      </c>
      <c r="E14" s="101">
        <f>Pop_Unggas!E34</f>
        <v>891326</v>
      </c>
      <c r="F14" s="101">
        <f t="shared" si="0"/>
        <v>5.192309961880259</v>
      </c>
    </row>
    <row r="15" spans="2:6" ht="15">
      <c r="B15" s="99">
        <v>10</v>
      </c>
      <c r="C15" s="100" t="s">
        <v>63</v>
      </c>
      <c r="D15" s="101">
        <v>12346633</v>
      </c>
      <c r="E15" s="101">
        <f>Pop_Unggas!F34</f>
        <v>11722165.974456</v>
      </c>
      <c r="F15" s="101">
        <f t="shared" si="0"/>
        <v>-5.057792076139307</v>
      </c>
    </row>
    <row r="16" spans="2:6" ht="15">
      <c r="B16" s="99">
        <v>11</v>
      </c>
      <c r="C16" s="100" t="s">
        <v>64</v>
      </c>
      <c r="D16" s="101">
        <v>319405</v>
      </c>
      <c r="E16" s="101">
        <f>Pop_Unggas!G34</f>
        <v>347696.9825</v>
      </c>
      <c r="F16" s="101">
        <f t="shared" si="0"/>
        <v>8.857714343858106</v>
      </c>
    </row>
    <row r="17" spans="2:6" ht="15">
      <c r="B17" s="99">
        <v>12</v>
      </c>
      <c r="C17" s="100" t="s">
        <v>65</v>
      </c>
      <c r="D17" s="101">
        <v>23839</v>
      </c>
      <c r="E17" s="101">
        <f>Pop_Unggas!H34</f>
        <v>32013.2825</v>
      </c>
      <c r="F17" s="101">
        <f t="shared" si="0"/>
        <v>34.2895360543647</v>
      </c>
    </row>
    <row r="18" spans="2:6" ht="15">
      <c r="B18" s="99">
        <v>13</v>
      </c>
      <c r="C18" s="100" t="s">
        <v>67</v>
      </c>
      <c r="D18" s="101">
        <v>9987</v>
      </c>
      <c r="E18" s="101">
        <f>Pop_Aneka!D34</f>
        <v>10579</v>
      </c>
      <c r="F18" s="101">
        <f t="shared" si="0"/>
        <v>5.92770601782317</v>
      </c>
    </row>
    <row r="19" spans="2:6" ht="15">
      <c r="B19" s="99">
        <v>14</v>
      </c>
      <c r="C19" s="100" t="s">
        <v>183</v>
      </c>
      <c r="D19" s="101">
        <v>130892</v>
      </c>
      <c r="E19" s="101">
        <f>Pop_Aneka!E34</f>
        <v>142721</v>
      </c>
      <c r="F19" s="101">
        <f t="shared" si="0"/>
        <v>9.037221526143691</v>
      </c>
    </row>
    <row r="20" spans="2:6" ht="15">
      <c r="B20" s="99">
        <v>15</v>
      </c>
      <c r="C20" s="100" t="s">
        <v>69</v>
      </c>
      <c r="D20" s="101">
        <v>163392</v>
      </c>
      <c r="E20" s="101">
        <f>Pop_Aneka!F34</f>
        <v>176370</v>
      </c>
      <c r="F20" s="101">
        <f t="shared" si="0"/>
        <v>7.942861339600469</v>
      </c>
    </row>
    <row r="21" spans="2:6" ht="15">
      <c r="B21" s="99"/>
      <c r="C21" s="102"/>
      <c r="D21" s="101"/>
      <c r="E21" s="101"/>
      <c r="F21" s="101"/>
    </row>
    <row r="22" spans="2:3" ht="15">
      <c r="B22" t="s">
        <v>184</v>
      </c>
      <c r="C22" s="103" t="s">
        <v>195</v>
      </c>
    </row>
    <row r="24" spans="2:3" ht="18.75">
      <c r="B24" s="90" t="s">
        <v>185</v>
      </c>
      <c r="C24" s="90"/>
    </row>
    <row r="25" ht="6" customHeight="1"/>
    <row r="26" spans="2:12" ht="15.75">
      <c r="B26" s="189" t="s">
        <v>138</v>
      </c>
      <c r="C26" s="189" t="s">
        <v>175</v>
      </c>
      <c r="D26" s="192" t="s">
        <v>186</v>
      </c>
      <c r="E26" s="192"/>
      <c r="F26" s="104" t="s">
        <v>177</v>
      </c>
      <c r="G26" s="193" t="s">
        <v>187</v>
      </c>
      <c r="H26" s="193"/>
      <c r="I26" s="105" t="s">
        <v>177</v>
      </c>
      <c r="J26" s="194" t="s">
        <v>188</v>
      </c>
      <c r="K26" s="194"/>
      <c r="L26" s="106" t="s">
        <v>177</v>
      </c>
    </row>
    <row r="27" spans="2:12" ht="15.75">
      <c r="B27" s="190"/>
      <c r="C27" s="190"/>
      <c r="D27" s="104" t="s">
        <v>193</v>
      </c>
      <c r="E27" s="104" t="s">
        <v>194</v>
      </c>
      <c r="F27" s="104" t="s">
        <v>178</v>
      </c>
      <c r="G27" s="105" t="s">
        <v>193</v>
      </c>
      <c r="H27" s="105" t="s">
        <v>194</v>
      </c>
      <c r="I27" s="105" t="s">
        <v>178</v>
      </c>
      <c r="J27" s="106" t="s">
        <v>193</v>
      </c>
      <c r="K27" s="106" t="s">
        <v>194</v>
      </c>
      <c r="L27" s="106" t="s">
        <v>178</v>
      </c>
    </row>
    <row r="28" spans="2:12" ht="15">
      <c r="B28" s="99">
        <v>1</v>
      </c>
      <c r="C28" s="100" t="s">
        <v>179</v>
      </c>
      <c r="D28" s="107">
        <v>5532776</v>
      </c>
      <c r="E28" s="107">
        <f>Produksi_Ternak!I13</f>
        <v>3167704</v>
      </c>
      <c r="F28" s="107">
        <f>(E28-D28)/D28*100</f>
        <v>-42.7465706184382</v>
      </c>
      <c r="G28" s="108"/>
      <c r="H28" s="108"/>
      <c r="I28" s="108"/>
      <c r="J28" s="109"/>
      <c r="K28" s="109"/>
      <c r="L28" s="109"/>
    </row>
    <row r="29" spans="2:12" ht="15">
      <c r="B29" s="99">
        <v>2</v>
      </c>
      <c r="C29" s="100" t="s">
        <v>180</v>
      </c>
      <c r="D29" s="107">
        <v>43200</v>
      </c>
      <c r="E29" s="107">
        <f>Produksi_Ternak!I14</f>
        <v>20003</v>
      </c>
      <c r="F29" s="107">
        <f aca="true" t="shared" si="1" ref="F29:F42">(E29-D29)/D29*100</f>
        <v>-53.69675925925927</v>
      </c>
      <c r="G29" s="108"/>
      <c r="H29" s="108"/>
      <c r="I29" s="108"/>
      <c r="J29" s="109">
        <v>13292421.773499997</v>
      </c>
      <c r="K29" s="109">
        <f>Produksi_Ternak!I85</f>
        <v>11034195.089707999</v>
      </c>
      <c r="L29" s="109">
        <f>(K29-J29)/J29*100</f>
        <v>-16.988828087700607</v>
      </c>
    </row>
    <row r="30" spans="2:12" ht="15">
      <c r="B30" s="99">
        <v>3</v>
      </c>
      <c r="C30" s="100" t="s">
        <v>181</v>
      </c>
      <c r="D30" s="107">
        <v>42978</v>
      </c>
      <c r="E30" s="107">
        <f>Produksi_Ternak!I11</f>
        <v>43204.2</v>
      </c>
      <c r="F30" s="107">
        <f t="shared" si="1"/>
        <v>0.5263157894736774</v>
      </c>
      <c r="G30" s="108"/>
      <c r="H30" s="108"/>
      <c r="I30" s="108"/>
      <c r="J30" s="109"/>
      <c r="K30" s="109"/>
      <c r="L30" s="109"/>
    </row>
    <row r="31" spans="2:12" ht="15">
      <c r="B31" s="99">
        <v>4</v>
      </c>
      <c r="C31" s="100" t="s">
        <v>182</v>
      </c>
      <c r="D31" s="107">
        <v>16721.4</v>
      </c>
      <c r="E31" s="107">
        <f>Produksi_Ternak!I12</f>
        <v>19421.0412</v>
      </c>
      <c r="F31" s="107">
        <f t="shared" si="1"/>
        <v>16.144827586206883</v>
      </c>
      <c r="G31" s="108"/>
      <c r="H31" s="108"/>
      <c r="I31" s="108"/>
      <c r="J31" s="109"/>
      <c r="K31" s="109"/>
      <c r="L31" s="109"/>
    </row>
    <row r="32" spans="2:12" ht="15">
      <c r="B32" s="99">
        <v>5</v>
      </c>
      <c r="C32" s="100" t="s">
        <v>55</v>
      </c>
      <c r="D32" s="107">
        <v>790462.5</v>
      </c>
      <c r="E32" s="107">
        <f>Produksi_Ternak!I17</f>
        <v>637789.4109</v>
      </c>
      <c r="F32" s="107">
        <f t="shared" si="1"/>
        <v>-19.3144</v>
      </c>
      <c r="G32" s="108"/>
      <c r="H32" s="108"/>
      <c r="I32" s="108"/>
      <c r="J32" s="109">
        <v>482841.4085999999</v>
      </c>
      <c r="K32" s="109">
        <f>Produksi_Ternak!I86</f>
        <v>1428863.2231499997</v>
      </c>
      <c r="L32" s="110">
        <f>(K32-J32)/J32*100</f>
        <v>195.92806203034507</v>
      </c>
    </row>
    <row r="33" spans="2:12" ht="15">
      <c r="B33" s="99">
        <v>6</v>
      </c>
      <c r="C33" s="100" t="s">
        <v>56</v>
      </c>
      <c r="D33" s="107">
        <v>520431.6</v>
      </c>
      <c r="E33" s="107">
        <f>Produksi_Ternak!I16</f>
        <v>362413.30319999997</v>
      </c>
      <c r="F33" s="107">
        <f t="shared" si="1"/>
        <v>-30.362932765804384</v>
      </c>
      <c r="G33" s="108"/>
      <c r="H33" s="108"/>
      <c r="I33" s="108"/>
      <c r="J33" s="109"/>
      <c r="K33" s="109"/>
      <c r="L33" s="109"/>
    </row>
    <row r="34" spans="2:12" ht="15">
      <c r="B34" s="99">
        <v>7</v>
      </c>
      <c r="C34" s="100" t="s">
        <v>57</v>
      </c>
      <c r="D34" s="107">
        <v>109882.7</v>
      </c>
      <c r="E34" s="107">
        <f>Produksi_Ternak!I15</f>
        <v>123496.88088000001</v>
      </c>
      <c r="F34" s="107">
        <f t="shared" si="1"/>
        <v>12.389740040970976</v>
      </c>
      <c r="G34" s="108"/>
      <c r="H34" s="108"/>
      <c r="I34" s="108"/>
      <c r="J34" s="109"/>
      <c r="K34" s="109"/>
      <c r="L34" s="109"/>
    </row>
    <row r="35" spans="2:12" ht="15">
      <c r="B35" s="99">
        <v>8</v>
      </c>
      <c r="C35" s="100" t="s">
        <v>61</v>
      </c>
      <c r="D35" s="107">
        <v>2155855</v>
      </c>
      <c r="E35" s="107">
        <f>Produksi_Ternak!I19</f>
        <v>2189703.3959999997</v>
      </c>
      <c r="F35" s="107">
        <f t="shared" si="1"/>
        <v>1.5700683023672612</v>
      </c>
      <c r="G35" s="108">
        <v>991315.1092500001</v>
      </c>
      <c r="H35" s="108">
        <f>Produksi_Ternak!I51</f>
        <v>1085631.3570360001</v>
      </c>
      <c r="I35" s="108">
        <f aca="true" t="shared" si="2" ref="I35:I41">(H35-G35)/G35*100</f>
        <v>9.514255044226747</v>
      </c>
      <c r="J35" s="109"/>
      <c r="K35" s="109"/>
      <c r="L35" s="109"/>
    </row>
    <row r="36" spans="2:12" ht="15">
      <c r="B36" s="99">
        <v>9</v>
      </c>
      <c r="C36" s="100" t="s">
        <v>62</v>
      </c>
      <c r="D36" s="107">
        <v>393530.50000000006</v>
      </c>
      <c r="E36" s="107">
        <f>Produksi_Ternak!I21</f>
        <v>394656.29060000007</v>
      </c>
      <c r="F36" s="107">
        <f t="shared" si="1"/>
        <v>0.28607454822434536</v>
      </c>
      <c r="G36" s="108">
        <v>8540212.200000001</v>
      </c>
      <c r="H36" s="108">
        <f>Produksi_Ternak!I52</f>
        <v>9072037.455</v>
      </c>
      <c r="I36" s="108">
        <f t="shared" si="2"/>
        <v>6.227307267610972</v>
      </c>
      <c r="J36" s="109"/>
      <c r="K36" s="109"/>
      <c r="L36" s="109"/>
    </row>
    <row r="37" spans="2:12" ht="15">
      <c r="B37" s="99">
        <v>10</v>
      </c>
      <c r="C37" s="100" t="s">
        <v>63</v>
      </c>
      <c r="D37" s="107">
        <v>12365298</v>
      </c>
      <c r="E37" s="107">
        <f>Produksi_Ternak!I20</f>
        <v>12611077.4736</v>
      </c>
      <c r="F37" s="107">
        <f t="shared" si="1"/>
        <v>1.9876550779447462</v>
      </c>
      <c r="G37" s="108"/>
      <c r="H37" s="108"/>
      <c r="I37" s="108"/>
      <c r="J37" s="109"/>
      <c r="K37" s="109"/>
      <c r="L37" s="109"/>
    </row>
    <row r="38" spans="2:12" ht="15">
      <c r="B38" s="99">
        <v>11</v>
      </c>
      <c r="C38" s="100" t="s">
        <v>64</v>
      </c>
      <c r="D38" s="107">
        <v>294875</v>
      </c>
      <c r="E38" s="107">
        <f>Produksi_Ternak!I24</f>
        <v>233723.91999999998</v>
      </c>
      <c r="F38" s="107">
        <f t="shared" si="1"/>
        <v>-20.737966935142016</v>
      </c>
      <c r="G38" s="108">
        <v>2286257.8100000005</v>
      </c>
      <c r="H38" s="108">
        <f>Produksi_Ternak!I54</f>
        <v>2484091.6952321874</v>
      </c>
      <c r="I38" s="108">
        <f t="shared" si="2"/>
        <v>8.653174824242015</v>
      </c>
      <c r="J38" s="109"/>
      <c r="K38" s="109"/>
      <c r="L38" s="109"/>
    </row>
    <row r="39" spans="2:12" ht="15">
      <c r="B39" s="99">
        <v>12</v>
      </c>
      <c r="C39" s="100" t="s">
        <v>65</v>
      </c>
      <c r="D39" s="107">
        <v>9300</v>
      </c>
      <c r="E39" s="107">
        <f>Produksi_Ternak!I25</f>
        <v>10338.172</v>
      </c>
      <c r="F39" s="107">
        <f t="shared" si="1"/>
        <v>11.16313978494624</v>
      </c>
      <c r="G39" s="108">
        <v>31687.187999999995</v>
      </c>
      <c r="H39" s="108">
        <f>Produksi_Ternak!I55</f>
        <v>41729.50753875</v>
      </c>
      <c r="I39" s="108">
        <f t="shared" si="2"/>
        <v>31.69205023415143</v>
      </c>
      <c r="J39" s="109"/>
      <c r="K39" s="109"/>
      <c r="L39" s="109"/>
    </row>
    <row r="40" spans="2:12" ht="15">
      <c r="B40" s="99">
        <v>13</v>
      </c>
      <c r="C40" s="100" t="s">
        <v>67</v>
      </c>
      <c r="D40" s="107">
        <v>1256.5</v>
      </c>
      <c r="E40" s="107">
        <f>Produksi_Ternak!I18</f>
        <v>1544.772</v>
      </c>
      <c r="F40" s="107">
        <f t="shared" si="1"/>
        <v>22.94245921209709</v>
      </c>
      <c r="G40" s="108"/>
      <c r="H40" s="108"/>
      <c r="I40" s="108"/>
      <c r="J40" s="109"/>
      <c r="K40" s="109"/>
      <c r="L40" s="109"/>
    </row>
    <row r="41" spans="2:12" ht="15">
      <c r="B41" s="99">
        <v>14</v>
      </c>
      <c r="C41" s="100" t="s">
        <v>183</v>
      </c>
      <c r="D41" s="107">
        <v>2214.1000000000004</v>
      </c>
      <c r="E41" s="107">
        <f>Produksi_Ternak!I23</f>
        <v>2735.5684</v>
      </c>
      <c r="F41" s="107">
        <f t="shared" si="1"/>
        <v>23.552161148999577</v>
      </c>
      <c r="G41" s="108">
        <v>155350.5</v>
      </c>
      <c r="H41" s="108">
        <f>Produksi_Ternak!I53</f>
        <v>170478.6</v>
      </c>
      <c r="I41" s="108">
        <f t="shared" si="2"/>
        <v>9.738043971535339</v>
      </c>
      <c r="J41" s="109"/>
      <c r="K41" s="109"/>
      <c r="L41" s="109"/>
    </row>
    <row r="42" spans="2:12" ht="15">
      <c r="B42" s="99">
        <v>15</v>
      </c>
      <c r="C42" s="100" t="s">
        <v>69</v>
      </c>
      <c r="D42" s="107">
        <v>12963.4</v>
      </c>
      <c r="E42" s="107">
        <f>Produksi_Ternak!I22</f>
        <v>13393.8736</v>
      </c>
      <c r="F42" s="107">
        <f t="shared" si="1"/>
        <v>3.3206843883549158</v>
      </c>
      <c r="G42" s="108"/>
      <c r="H42" s="108"/>
      <c r="I42" s="108"/>
      <c r="J42" s="109"/>
      <c r="K42" s="109"/>
      <c r="L42" s="109"/>
    </row>
    <row r="43" spans="2:12" ht="15">
      <c r="B43" s="99"/>
      <c r="C43" s="111"/>
      <c r="D43" s="112">
        <f>SUM(D28:D42)</f>
        <v>22291744.7</v>
      </c>
      <c r="E43" s="112">
        <f>SUM(E28:E42)</f>
        <v>19831205.30238</v>
      </c>
      <c r="F43" s="112"/>
      <c r="G43" s="113">
        <f>SUM(G28:G42)</f>
        <v>12004822.80725</v>
      </c>
      <c r="H43" s="113">
        <f>SUM(H28:H42)</f>
        <v>12853968.614806937</v>
      </c>
      <c r="I43" s="113"/>
      <c r="J43" s="114">
        <f>SUM(J28:J42)</f>
        <v>13775263.182099998</v>
      </c>
      <c r="K43" s="114">
        <f>SUM(K28:K42)</f>
        <v>12463058.312857999</v>
      </c>
      <c r="L43" s="114"/>
    </row>
    <row r="44" spans="2:3" ht="15">
      <c r="B44" t="s">
        <v>184</v>
      </c>
      <c r="C44" s="103" t="s">
        <v>195</v>
      </c>
    </row>
    <row r="45" ht="15">
      <c r="C45" s="115"/>
    </row>
    <row r="47" spans="2:3" ht="18.75">
      <c r="B47" s="90" t="s">
        <v>189</v>
      </c>
      <c r="C47" s="90"/>
    </row>
    <row r="48" ht="5.25" customHeight="1"/>
    <row r="49" spans="2:6" ht="15.75">
      <c r="B49" s="189" t="s">
        <v>138</v>
      </c>
      <c r="C49" s="189" t="s">
        <v>175</v>
      </c>
      <c r="D49" s="191" t="s">
        <v>190</v>
      </c>
      <c r="E49" s="191"/>
      <c r="F49" s="98" t="s">
        <v>177</v>
      </c>
    </row>
    <row r="50" spans="2:6" ht="15.75">
      <c r="B50" s="190"/>
      <c r="C50" s="190"/>
      <c r="D50" s="98" t="s">
        <v>193</v>
      </c>
      <c r="E50" s="98" t="s">
        <v>194</v>
      </c>
      <c r="F50" s="98" t="s">
        <v>178</v>
      </c>
    </row>
    <row r="51" spans="2:6" ht="15">
      <c r="B51" s="99">
        <v>1</v>
      </c>
      <c r="C51" s="100" t="s">
        <v>179</v>
      </c>
      <c r="D51" s="101">
        <v>26098</v>
      </c>
      <c r="E51" s="101">
        <f>Pemotongan_Ternak!P14</f>
        <v>15459</v>
      </c>
      <c r="F51" s="101">
        <f>(E51-D51)/D51*100</f>
        <v>-40.76557590619971</v>
      </c>
    </row>
    <row r="52" spans="2:6" ht="15">
      <c r="B52" s="99">
        <v>2</v>
      </c>
      <c r="C52" s="100" t="s">
        <v>180</v>
      </c>
      <c r="D52" s="101">
        <v>216</v>
      </c>
      <c r="E52" s="101">
        <f>Pemotongan_Ternak!P15</f>
        <v>100</v>
      </c>
      <c r="F52" s="101"/>
    </row>
    <row r="53" spans="2:6" ht="15">
      <c r="B53" s="99">
        <v>3</v>
      </c>
      <c r="C53" s="100" t="s">
        <v>181</v>
      </c>
      <c r="D53" s="101">
        <v>190</v>
      </c>
      <c r="E53" s="101">
        <f>Pemotongan_Ternak!P12</f>
        <v>191</v>
      </c>
      <c r="F53" s="101"/>
    </row>
    <row r="54" spans="2:6" ht="15">
      <c r="B54" s="99">
        <v>4</v>
      </c>
      <c r="C54" s="100" t="s">
        <v>182</v>
      </c>
      <c r="D54" s="101">
        <v>87</v>
      </c>
      <c r="E54" s="101">
        <f>Pemotongan_Ternak!P13</f>
        <v>101</v>
      </c>
      <c r="F54" s="101"/>
    </row>
    <row r="55" spans="2:6" ht="15">
      <c r="B55" s="99">
        <v>5</v>
      </c>
      <c r="C55" s="100" t="s">
        <v>55</v>
      </c>
      <c r="D55" s="101">
        <v>49250</v>
      </c>
      <c r="E55" s="101">
        <f>Pemotongan_Ternak!P18</f>
        <v>35640.918</v>
      </c>
      <c r="F55" s="101">
        <f aca="true" t="shared" si="3" ref="F55:F65">(E55-D55)/D55*100</f>
        <v>-27.632653807106607</v>
      </c>
    </row>
    <row r="56" spans="2:6" ht="15">
      <c r="B56" s="99">
        <v>6</v>
      </c>
      <c r="C56" s="100" t="s">
        <v>56</v>
      </c>
      <c r="D56" s="101">
        <v>33361</v>
      </c>
      <c r="E56" s="101">
        <f>Pemotongan_Ternak!P17</f>
        <v>23231.622</v>
      </c>
      <c r="F56" s="101">
        <f t="shared" si="3"/>
        <v>-30.362932765804384</v>
      </c>
    </row>
    <row r="57" spans="2:6" ht="15">
      <c r="B57" s="99">
        <v>7</v>
      </c>
      <c r="C57" s="100" t="s">
        <v>57</v>
      </c>
      <c r="D57" s="101">
        <v>1915</v>
      </c>
      <c r="E57" s="101">
        <f>Pemotongan_Ternak!P16</f>
        <v>2152</v>
      </c>
      <c r="F57" s="101"/>
    </row>
    <row r="58" spans="2:6" ht="15">
      <c r="B58" s="99">
        <v>8</v>
      </c>
      <c r="C58" s="100" t="s">
        <v>61</v>
      </c>
      <c r="D58" s="101">
        <v>2155855</v>
      </c>
      <c r="E58" s="101">
        <f>Pemotongan_Ternak!P20</f>
        <v>2189703.3959999997</v>
      </c>
      <c r="F58" s="101">
        <f t="shared" si="3"/>
        <v>1.5700683023672612</v>
      </c>
    </row>
    <row r="59" spans="2:6" ht="15">
      <c r="B59" s="99">
        <v>9</v>
      </c>
      <c r="C59" s="100" t="s">
        <v>62</v>
      </c>
      <c r="D59" s="101">
        <v>357755</v>
      </c>
      <c r="E59" s="101">
        <f>Pemotongan_Ternak!P22</f>
        <v>358778.446</v>
      </c>
      <c r="F59" s="101">
        <f t="shared" si="3"/>
        <v>0.2860745482243425</v>
      </c>
    </row>
    <row r="60" spans="2:6" ht="15">
      <c r="B60" s="99">
        <v>10</v>
      </c>
      <c r="C60" s="100" t="s">
        <v>63</v>
      </c>
      <c r="D60" s="101">
        <v>10304415</v>
      </c>
      <c r="E60" s="101">
        <f>Pemotongan_Ternak!P21</f>
        <v>10509231.228</v>
      </c>
      <c r="F60" s="101">
        <f t="shared" si="3"/>
        <v>1.9876550779447462</v>
      </c>
    </row>
    <row r="61" spans="2:6" ht="15">
      <c r="B61" s="99">
        <v>11</v>
      </c>
      <c r="C61" s="100" t="s">
        <v>64</v>
      </c>
      <c r="D61" s="101">
        <v>294875</v>
      </c>
      <c r="E61" s="101">
        <f>Pemotongan_Ternak!P25</f>
        <v>233723.91999999998</v>
      </c>
      <c r="F61" s="101">
        <f t="shared" si="3"/>
        <v>-20.737966935142016</v>
      </c>
    </row>
    <row r="62" spans="2:6" ht="15">
      <c r="B62" s="99">
        <v>12</v>
      </c>
      <c r="C62" s="100" t="s">
        <v>65</v>
      </c>
      <c r="D62" s="101">
        <v>9300</v>
      </c>
      <c r="E62" s="101">
        <f>Pemotongan_Ternak!P26</f>
        <v>10338.172</v>
      </c>
      <c r="F62" s="101">
        <f t="shared" si="3"/>
        <v>11.16313978494624</v>
      </c>
    </row>
    <row r="63" spans="2:6" ht="15">
      <c r="B63" s="99">
        <v>13</v>
      </c>
      <c r="C63" s="100" t="s">
        <v>67</v>
      </c>
      <c r="D63" s="101">
        <v>2513</v>
      </c>
      <c r="E63" s="101">
        <f>Pemotongan_Ternak!P19</f>
        <v>3089.544</v>
      </c>
      <c r="F63" s="101">
        <f t="shared" si="3"/>
        <v>22.94245921209709</v>
      </c>
    </row>
    <row r="64" spans="2:6" ht="15">
      <c r="B64" s="99">
        <v>14</v>
      </c>
      <c r="C64" s="100" t="s">
        <v>183</v>
      </c>
      <c r="D64" s="101">
        <v>22141</v>
      </c>
      <c r="E64" s="101">
        <f>Pemotongan_Ternak!P24</f>
        <v>27355.684</v>
      </c>
      <c r="F64" s="101">
        <f t="shared" si="3"/>
        <v>23.5521611489996</v>
      </c>
    </row>
    <row r="65" spans="2:6" ht="15">
      <c r="B65" s="99">
        <v>15</v>
      </c>
      <c r="C65" s="100" t="s">
        <v>69</v>
      </c>
      <c r="D65" s="101">
        <v>64817</v>
      </c>
      <c r="E65" s="101">
        <f>Pemotongan_Ternak!P23</f>
        <v>67272.368</v>
      </c>
      <c r="F65" s="101">
        <f t="shared" si="3"/>
        <v>3.788154342225037</v>
      </c>
    </row>
    <row r="66" spans="2:6" ht="15">
      <c r="B66" s="99"/>
      <c r="C66" s="111"/>
      <c r="D66" s="101"/>
      <c r="E66" s="101"/>
      <c r="F66" s="101"/>
    </row>
    <row r="67" spans="2:3" ht="15">
      <c r="B67" t="s">
        <v>184</v>
      </c>
      <c r="C67" s="103" t="s">
        <v>195</v>
      </c>
    </row>
  </sheetData>
  <sheetProtection password="CC7B" sheet="1" objects="1" scenarios="1" selectLockedCells="1" selectUnlockedCells="1"/>
  <mergeCells count="11">
    <mergeCell ref="G26:H26"/>
    <mergeCell ref="J26:K26"/>
    <mergeCell ref="B49:B50"/>
    <mergeCell ref="C49:C50"/>
    <mergeCell ref="D49:E49"/>
    <mergeCell ref="B4:B5"/>
    <mergeCell ref="C4:C5"/>
    <mergeCell ref="D4:E4"/>
    <mergeCell ref="B26:B27"/>
    <mergeCell ref="C26:C27"/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2" sqref="C2"/>
    </sheetView>
  </sheetViews>
  <sheetFormatPr defaultColWidth="9.140625" defaultRowHeight="15"/>
  <sheetData>
    <row r="1" spans="1:3" ht="15">
      <c r="A1">
        <v>26098</v>
      </c>
      <c r="B1">
        <v>14733</v>
      </c>
      <c r="C1">
        <f>(B1-A1)/A1*100</f>
        <v>-43.547398268066516</v>
      </c>
    </row>
    <row r="2" spans="1:3" ht="15">
      <c r="A2">
        <v>216</v>
      </c>
      <c r="B2">
        <v>104</v>
      </c>
      <c r="C2">
        <f>(B2-A2)/A2*100</f>
        <v>-51.85185185185185</v>
      </c>
    </row>
    <row r="3" spans="1:3" ht="15">
      <c r="A3">
        <v>190</v>
      </c>
      <c r="B3">
        <v>191</v>
      </c>
      <c r="C3">
        <f>(B3-A3)/A3*100</f>
        <v>0.5263157894736842</v>
      </c>
    </row>
    <row r="4" spans="1:3" ht="15">
      <c r="A4">
        <v>87</v>
      </c>
      <c r="B4">
        <v>106</v>
      </c>
      <c r="C4">
        <f>(B4-A4)/A4*100</f>
        <v>21.839080459770116</v>
      </c>
    </row>
    <row r="5" spans="1:3" ht="15">
      <c r="A5">
        <v>1915</v>
      </c>
      <c r="B5">
        <v>2177</v>
      </c>
      <c r="C5">
        <f>(B5-A5)/A5*100</f>
        <v>13.681462140992167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BreakPreview" zoomScale="85" zoomScaleSheetLayoutView="85" zoomScalePageLayoutView="0" workbookViewId="0" topLeftCell="A1">
      <selection activeCell="I13" sqref="I13:I33"/>
    </sheetView>
  </sheetViews>
  <sheetFormatPr defaultColWidth="9.140625" defaultRowHeight="15"/>
  <cols>
    <col min="2" max="2" width="4.57421875" style="0" bestFit="1" customWidth="1"/>
    <col min="3" max="3" width="21.00390625" style="0" customWidth="1"/>
    <col min="4" max="9" width="15.421875" style="0" customWidth="1"/>
    <col min="10" max="10" width="17.7109375" style="0" customWidth="1"/>
  </cols>
  <sheetData>
    <row r="1" spans="1:10" ht="21" customHeight="1">
      <c r="A1" s="84"/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">
      <c r="A2" s="145"/>
      <c r="B2" s="146"/>
      <c r="C2" s="147" t="s">
        <v>17</v>
      </c>
      <c r="D2" s="147"/>
      <c r="E2" s="147"/>
      <c r="F2" s="147"/>
      <c r="G2" s="147"/>
      <c r="H2" s="147"/>
      <c r="I2" s="147"/>
      <c r="J2" s="147"/>
    </row>
    <row r="3" spans="1:10" ht="15">
      <c r="A3" s="145"/>
      <c r="B3" s="146"/>
      <c r="C3" s="148" t="s">
        <v>1</v>
      </c>
      <c r="D3" s="148"/>
      <c r="E3" s="148"/>
      <c r="F3" s="148"/>
      <c r="G3" s="148"/>
      <c r="H3" s="148"/>
      <c r="I3" s="148"/>
      <c r="J3" s="148"/>
    </row>
    <row r="4" spans="1:10" ht="15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</row>
    <row r="5" spans="1:10" ht="1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5" customHeight="1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5" customHeight="1">
      <c r="A7" s="146"/>
      <c r="B7" s="133" t="s">
        <v>4</v>
      </c>
      <c r="C7" s="133"/>
      <c r="D7" s="11" t="str">
        <f>'Pop_Sapi Pot'!D7</f>
        <v>:  Lumajang</v>
      </c>
      <c r="E7" s="11"/>
      <c r="F7" s="11"/>
      <c r="G7" s="11"/>
      <c r="H7" s="11"/>
      <c r="I7" s="69" t="s">
        <v>3</v>
      </c>
      <c r="J7" s="14" t="str">
        <f>'Pop_Sapi Pot'!J7</f>
        <v>:  2023</v>
      </c>
    </row>
    <row r="8" spans="1:10" ht="15" customHeight="1">
      <c r="A8" s="146"/>
      <c r="B8" s="133" t="s">
        <v>5</v>
      </c>
      <c r="C8" s="133"/>
      <c r="D8" s="11" t="s">
        <v>54</v>
      </c>
      <c r="E8" s="11"/>
      <c r="F8" s="11"/>
      <c r="G8" s="11"/>
      <c r="H8" s="11"/>
      <c r="I8" s="62"/>
      <c r="J8" s="14"/>
    </row>
    <row r="9" spans="1:10" ht="15" customHeight="1">
      <c r="A9" s="84"/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>
      <c r="A10" s="149"/>
      <c r="B10" s="136" t="s">
        <v>6</v>
      </c>
      <c r="C10" s="136" t="s">
        <v>7</v>
      </c>
      <c r="D10" s="139" t="s">
        <v>8</v>
      </c>
      <c r="E10" s="140"/>
      <c r="F10" s="140"/>
      <c r="G10" s="140"/>
      <c r="H10" s="140"/>
      <c r="I10" s="140"/>
      <c r="J10" s="136" t="s">
        <v>9</v>
      </c>
    </row>
    <row r="11" spans="1:10" ht="15" customHeight="1">
      <c r="A11" s="149"/>
      <c r="B11" s="137"/>
      <c r="C11" s="137"/>
      <c r="D11" s="139" t="s">
        <v>10</v>
      </c>
      <c r="E11" s="140"/>
      <c r="F11" s="141"/>
      <c r="G11" s="139" t="s">
        <v>11</v>
      </c>
      <c r="H11" s="140"/>
      <c r="I11" s="141"/>
      <c r="J11" s="137"/>
    </row>
    <row r="12" spans="1:10" ht="15" customHeight="1">
      <c r="A12" s="149"/>
      <c r="B12" s="138"/>
      <c r="C12" s="138"/>
      <c r="D12" s="85" t="s">
        <v>121</v>
      </c>
      <c r="E12" s="85" t="s">
        <v>120</v>
      </c>
      <c r="F12" s="85" t="s">
        <v>119</v>
      </c>
      <c r="G12" s="85" t="s">
        <v>121</v>
      </c>
      <c r="H12" s="85" t="s">
        <v>120</v>
      </c>
      <c r="I12" s="85" t="s">
        <v>119</v>
      </c>
      <c r="J12" s="138"/>
    </row>
    <row r="13" spans="1:13" s="74" customFormat="1" ht="17.25" customHeight="1">
      <c r="A13" s="149"/>
      <c r="B13" s="22">
        <v>1</v>
      </c>
      <c r="C13" s="23" t="s">
        <v>96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4">
        <f>D13+E13+F13+G13+H13+I13</f>
        <v>0</v>
      </c>
      <c r="L13" s="117"/>
      <c r="M13" s="117"/>
    </row>
    <row r="14" spans="1:13" s="74" customFormat="1" ht="17.25" customHeight="1">
      <c r="A14" s="149"/>
      <c r="B14" s="22">
        <v>2</v>
      </c>
      <c r="C14" s="23" t="s">
        <v>97</v>
      </c>
      <c r="D14" s="63">
        <v>1.2</v>
      </c>
      <c r="E14" s="63">
        <v>0.8</v>
      </c>
      <c r="F14" s="63">
        <v>8</v>
      </c>
      <c r="G14" s="63">
        <v>13.600000000000001</v>
      </c>
      <c r="H14" s="63">
        <v>3.4000000000000004</v>
      </c>
      <c r="I14" s="63">
        <v>3</v>
      </c>
      <c r="J14" s="64">
        <f aca="true" t="shared" si="0" ref="J14:J33">D14+E14+F14+G14+H14+I14</f>
        <v>30</v>
      </c>
      <c r="L14" s="117"/>
      <c r="M14" s="117"/>
    </row>
    <row r="15" spans="1:13" s="74" customFormat="1" ht="17.25" customHeight="1">
      <c r="A15" s="149"/>
      <c r="B15" s="22">
        <v>3</v>
      </c>
      <c r="C15" s="23" t="s">
        <v>98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4">
        <f t="shared" si="0"/>
        <v>0</v>
      </c>
      <c r="L15" s="117"/>
      <c r="M15" s="117"/>
    </row>
    <row r="16" spans="1:13" s="74" customFormat="1" ht="17.25" customHeight="1">
      <c r="A16" s="149"/>
      <c r="B16" s="22">
        <v>4</v>
      </c>
      <c r="C16" s="23" t="s">
        <v>99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4">
        <f t="shared" si="0"/>
        <v>0</v>
      </c>
      <c r="L16" s="117"/>
      <c r="M16" s="117"/>
    </row>
    <row r="17" spans="1:13" s="74" customFormat="1" ht="17.25" customHeight="1">
      <c r="A17" s="149"/>
      <c r="B17" s="22">
        <v>5</v>
      </c>
      <c r="C17" s="23" t="s">
        <v>100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4">
        <f t="shared" si="0"/>
        <v>0</v>
      </c>
      <c r="L17" s="117"/>
      <c r="M17" s="117"/>
    </row>
    <row r="18" spans="1:13" s="74" customFormat="1" ht="17.25" customHeight="1">
      <c r="A18" s="149"/>
      <c r="B18" s="22">
        <v>6</v>
      </c>
      <c r="C18" s="23" t="s">
        <v>101</v>
      </c>
      <c r="D18" s="63">
        <v>13.2</v>
      </c>
      <c r="E18" s="63">
        <v>8.8</v>
      </c>
      <c r="F18" s="63">
        <v>88</v>
      </c>
      <c r="G18" s="63">
        <v>15.64</v>
      </c>
      <c r="H18" s="63">
        <v>3.91</v>
      </c>
      <c r="I18" s="63">
        <v>3.4499999999999997</v>
      </c>
      <c r="J18" s="64">
        <f t="shared" si="0"/>
        <v>133</v>
      </c>
      <c r="L18" s="117"/>
      <c r="M18" s="117"/>
    </row>
    <row r="19" spans="1:13" s="74" customFormat="1" ht="17.25" customHeight="1">
      <c r="A19" s="149"/>
      <c r="B19" s="22">
        <v>7</v>
      </c>
      <c r="C19" s="23" t="s">
        <v>102</v>
      </c>
      <c r="D19" s="63">
        <v>0.72</v>
      </c>
      <c r="E19" s="63">
        <v>0.48</v>
      </c>
      <c r="F19" s="63">
        <v>4.800000000000001</v>
      </c>
      <c r="G19" s="63">
        <v>12.920000000000002</v>
      </c>
      <c r="H19" s="63">
        <v>3.2300000000000004</v>
      </c>
      <c r="I19" s="63">
        <v>2.85</v>
      </c>
      <c r="J19" s="64">
        <f t="shared" si="0"/>
        <v>25.000000000000004</v>
      </c>
      <c r="L19" s="117"/>
      <c r="M19" s="117"/>
    </row>
    <row r="20" spans="1:13" s="74" customFormat="1" ht="17.25" customHeight="1">
      <c r="A20" s="149"/>
      <c r="B20" s="22">
        <v>8</v>
      </c>
      <c r="C20" s="23" t="s">
        <v>103</v>
      </c>
      <c r="D20" s="63">
        <v>6.12</v>
      </c>
      <c r="E20" s="63">
        <v>4.08</v>
      </c>
      <c r="F20" s="63">
        <v>40.800000000000004</v>
      </c>
      <c r="G20" s="63">
        <v>62.56</v>
      </c>
      <c r="H20" s="63">
        <v>15.64</v>
      </c>
      <c r="I20" s="63">
        <v>13.799999999999999</v>
      </c>
      <c r="J20" s="64">
        <f t="shared" si="0"/>
        <v>143</v>
      </c>
      <c r="L20" s="117"/>
      <c r="M20" s="117"/>
    </row>
    <row r="21" spans="1:13" s="74" customFormat="1" ht="17.25" customHeight="1">
      <c r="A21" s="149"/>
      <c r="B21" s="22">
        <v>9</v>
      </c>
      <c r="C21" s="23" t="s">
        <v>104</v>
      </c>
      <c r="D21" s="63">
        <v>3.96</v>
      </c>
      <c r="E21" s="63">
        <v>2.64</v>
      </c>
      <c r="F21" s="63">
        <v>26.400000000000002</v>
      </c>
      <c r="G21" s="63">
        <v>42.84</v>
      </c>
      <c r="H21" s="63">
        <v>10.71</v>
      </c>
      <c r="I21" s="63">
        <v>9.45</v>
      </c>
      <c r="J21" s="64">
        <f t="shared" si="0"/>
        <v>96.00000000000001</v>
      </c>
      <c r="L21" s="117"/>
      <c r="M21" s="117"/>
    </row>
    <row r="22" spans="1:13" s="74" customFormat="1" ht="17.25" customHeight="1">
      <c r="A22" s="149"/>
      <c r="B22" s="22">
        <v>10</v>
      </c>
      <c r="C22" s="23" t="s">
        <v>105</v>
      </c>
      <c r="D22" s="63">
        <v>2.52</v>
      </c>
      <c r="E22" s="63">
        <v>1.68</v>
      </c>
      <c r="F22" s="63">
        <v>16.8</v>
      </c>
      <c r="G22" s="63">
        <v>27.880000000000003</v>
      </c>
      <c r="H22" s="63">
        <v>6.970000000000001</v>
      </c>
      <c r="I22" s="63">
        <v>6.1499999999999995</v>
      </c>
      <c r="J22" s="64">
        <f t="shared" si="0"/>
        <v>62</v>
      </c>
      <c r="L22" s="117"/>
      <c r="M22" s="117"/>
    </row>
    <row r="23" spans="1:13" s="74" customFormat="1" ht="17.25" customHeight="1">
      <c r="A23" s="149"/>
      <c r="B23" s="22">
        <v>11</v>
      </c>
      <c r="C23" s="23" t="s">
        <v>106</v>
      </c>
      <c r="D23" s="63">
        <v>0.6</v>
      </c>
      <c r="E23" s="63">
        <v>0.4</v>
      </c>
      <c r="F23" s="63">
        <v>4</v>
      </c>
      <c r="G23" s="63">
        <v>10.200000000000001</v>
      </c>
      <c r="H23" s="63">
        <v>2.5500000000000003</v>
      </c>
      <c r="I23" s="63">
        <v>2.25</v>
      </c>
      <c r="J23" s="64">
        <f t="shared" si="0"/>
        <v>20</v>
      </c>
      <c r="L23" s="117"/>
      <c r="M23" s="117"/>
    </row>
    <row r="24" spans="1:13" s="74" customFormat="1" ht="17.25" customHeight="1">
      <c r="A24" s="149"/>
      <c r="B24" s="22">
        <v>12</v>
      </c>
      <c r="C24" s="23" t="s">
        <v>107</v>
      </c>
      <c r="D24" s="63">
        <v>1.2</v>
      </c>
      <c r="E24" s="63">
        <v>0.8</v>
      </c>
      <c r="F24" s="63">
        <v>8</v>
      </c>
      <c r="G24" s="63">
        <v>11.56</v>
      </c>
      <c r="H24" s="63">
        <v>2.89</v>
      </c>
      <c r="I24" s="63">
        <v>2.55</v>
      </c>
      <c r="J24" s="64">
        <f t="shared" si="0"/>
        <v>27.000000000000004</v>
      </c>
      <c r="L24" s="117"/>
      <c r="M24" s="117"/>
    </row>
    <row r="25" spans="1:13" s="74" customFormat="1" ht="17.25" customHeight="1">
      <c r="A25" s="149"/>
      <c r="B25" s="22">
        <v>13</v>
      </c>
      <c r="C25" s="23" t="s">
        <v>108</v>
      </c>
      <c r="D25" s="63">
        <v>0.24</v>
      </c>
      <c r="E25" s="63">
        <v>0.16</v>
      </c>
      <c r="F25" s="63">
        <v>1.6</v>
      </c>
      <c r="G25" s="63">
        <v>8.16</v>
      </c>
      <c r="H25" s="63">
        <v>2.04</v>
      </c>
      <c r="I25" s="63">
        <v>1.7999999999999998</v>
      </c>
      <c r="J25" s="64">
        <f t="shared" si="0"/>
        <v>14</v>
      </c>
      <c r="L25" s="117"/>
      <c r="M25" s="117"/>
    </row>
    <row r="26" spans="1:13" s="74" customFormat="1" ht="17.25" customHeight="1">
      <c r="A26" s="149"/>
      <c r="B26" s="22">
        <v>14</v>
      </c>
      <c r="C26" s="23" t="s">
        <v>109</v>
      </c>
      <c r="D26" s="63">
        <v>0.24</v>
      </c>
      <c r="E26" s="63">
        <v>0.16</v>
      </c>
      <c r="F26" s="63">
        <v>1.6</v>
      </c>
      <c r="G26" s="63">
        <v>18.360000000000003</v>
      </c>
      <c r="H26" s="63">
        <v>4.590000000000001</v>
      </c>
      <c r="I26" s="63">
        <v>4.05</v>
      </c>
      <c r="J26" s="64">
        <f t="shared" si="0"/>
        <v>29.000000000000004</v>
      </c>
      <c r="L26" s="117"/>
      <c r="M26" s="117"/>
    </row>
    <row r="27" spans="1:13" s="74" customFormat="1" ht="17.25" customHeight="1">
      <c r="A27" s="149"/>
      <c r="B27" s="22">
        <v>15</v>
      </c>
      <c r="C27" s="23" t="s">
        <v>110</v>
      </c>
      <c r="D27" s="63">
        <v>0</v>
      </c>
      <c r="E27" s="63">
        <v>0</v>
      </c>
      <c r="F27" s="63">
        <v>0</v>
      </c>
      <c r="G27" s="63">
        <v>0</v>
      </c>
      <c r="H27" s="63">
        <v>0</v>
      </c>
      <c r="I27" s="63">
        <v>0</v>
      </c>
      <c r="J27" s="64">
        <f t="shared" si="0"/>
        <v>0</v>
      </c>
      <c r="L27" s="117"/>
      <c r="M27" s="117"/>
    </row>
    <row r="28" spans="1:13" s="74" customFormat="1" ht="17.25" customHeight="1">
      <c r="A28" s="149"/>
      <c r="B28" s="22">
        <v>16</v>
      </c>
      <c r="C28" s="23" t="s">
        <v>111</v>
      </c>
      <c r="D28" s="63">
        <v>191.04</v>
      </c>
      <c r="E28" s="63">
        <v>127.36</v>
      </c>
      <c r="F28" s="63">
        <v>1273.6000000000001</v>
      </c>
      <c r="G28" s="63">
        <v>1999.88</v>
      </c>
      <c r="H28" s="63">
        <v>499.97</v>
      </c>
      <c r="I28" s="63">
        <v>441.15</v>
      </c>
      <c r="J28" s="64">
        <f t="shared" si="0"/>
        <v>4533</v>
      </c>
      <c r="L28" s="117"/>
      <c r="M28" s="117"/>
    </row>
    <row r="29" spans="1:13" s="74" customFormat="1" ht="17.25" customHeight="1">
      <c r="A29" s="149"/>
      <c r="B29" s="22">
        <v>17</v>
      </c>
      <c r="C29" s="23" t="s">
        <v>112</v>
      </c>
      <c r="D29" s="63">
        <v>0</v>
      </c>
      <c r="E29" s="63">
        <v>0</v>
      </c>
      <c r="F29" s="63">
        <v>0</v>
      </c>
      <c r="G29" s="63">
        <v>0</v>
      </c>
      <c r="H29" s="63">
        <v>0</v>
      </c>
      <c r="I29" s="63">
        <v>0</v>
      </c>
      <c r="J29" s="64">
        <f t="shared" si="0"/>
        <v>0</v>
      </c>
      <c r="L29" s="117"/>
      <c r="M29" s="117"/>
    </row>
    <row r="30" spans="1:13" s="74" customFormat="1" ht="17.25" customHeight="1">
      <c r="A30" s="149"/>
      <c r="B30" s="22">
        <v>18</v>
      </c>
      <c r="C30" s="38" t="s">
        <v>113</v>
      </c>
      <c r="D30" s="63">
        <v>7.68</v>
      </c>
      <c r="E30" s="63">
        <v>5.12</v>
      </c>
      <c r="F30" s="63">
        <v>51.2</v>
      </c>
      <c r="G30" s="63">
        <v>82.28</v>
      </c>
      <c r="H30" s="63">
        <v>20.57</v>
      </c>
      <c r="I30" s="63">
        <v>18.15</v>
      </c>
      <c r="J30" s="64">
        <f t="shared" si="0"/>
        <v>185</v>
      </c>
      <c r="L30" s="117"/>
      <c r="M30" s="117"/>
    </row>
    <row r="31" spans="1:13" s="74" customFormat="1" ht="17.25" customHeight="1">
      <c r="A31" s="149"/>
      <c r="B31" s="22">
        <v>19</v>
      </c>
      <c r="C31" s="38" t="s">
        <v>114</v>
      </c>
      <c r="D31" s="63">
        <v>7.199999999999999</v>
      </c>
      <c r="E31" s="63">
        <v>4.8</v>
      </c>
      <c r="F31" s="63">
        <v>48</v>
      </c>
      <c r="G31" s="63">
        <v>78.2</v>
      </c>
      <c r="H31" s="63">
        <v>19.55</v>
      </c>
      <c r="I31" s="63">
        <v>17.25</v>
      </c>
      <c r="J31" s="64">
        <f t="shared" si="0"/>
        <v>175</v>
      </c>
      <c r="L31" s="117"/>
      <c r="M31" s="117"/>
    </row>
    <row r="32" spans="1:13" s="74" customFormat="1" ht="17.25" customHeight="1">
      <c r="A32" s="149"/>
      <c r="B32" s="22">
        <v>20</v>
      </c>
      <c r="C32" s="38" t="s">
        <v>115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4">
        <f t="shared" si="0"/>
        <v>0</v>
      </c>
      <c r="L32" s="117"/>
      <c r="M32" s="117"/>
    </row>
    <row r="33" spans="1:13" s="74" customFormat="1" ht="17.25" customHeight="1">
      <c r="A33" s="149"/>
      <c r="B33" s="22">
        <v>21</v>
      </c>
      <c r="C33" s="38" t="s">
        <v>116</v>
      </c>
      <c r="D33" s="63">
        <v>8.76</v>
      </c>
      <c r="E33" s="63">
        <v>5.84</v>
      </c>
      <c r="F33" s="63">
        <v>58.400000000000006</v>
      </c>
      <c r="G33" s="63">
        <v>91.80000000000001</v>
      </c>
      <c r="H33" s="63">
        <v>22.950000000000003</v>
      </c>
      <c r="I33" s="63">
        <v>20.25</v>
      </c>
      <c r="J33" s="64">
        <f t="shared" si="0"/>
        <v>208</v>
      </c>
      <c r="L33" s="117"/>
      <c r="M33" s="117"/>
    </row>
    <row r="34" spans="1:10" s="39" customFormat="1" ht="17.25" customHeight="1">
      <c r="A34" s="149"/>
      <c r="B34" s="42"/>
      <c r="C34" s="41"/>
      <c r="D34" s="65"/>
      <c r="E34" s="65"/>
      <c r="F34" s="65"/>
      <c r="G34" s="65"/>
      <c r="H34" s="65"/>
      <c r="I34" s="66"/>
      <c r="J34" s="64"/>
    </row>
    <row r="35" spans="1:10" ht="17.25" customHeight="1">
      <c r="A35" s="149"/>
      <c r="B35" s="150" t="s">
        <v>50</v>
      </c>
      <c r="C35" s="151"/>
      <c r="D35" s="67">
        <f aca="true" t="shared" si="1" ref="D35:J35">SUM(D13:D33)</f>
        <v>244.67999999999998</v>
      </c>
      <c r="E35" s="67">
        <f t="shared" si="1"/>
        <v>163.12000000000003</v>
      </c>
      <c r="F35" s="67">
        <f t="shared" si="1"/>
        <v>1631.2000000000003</v>
      </c>
      <c r="G35" s="67">
        <f t="shared" si="1"/>
        <v>2475.88</v>
      </c>
      <c r="H35" s="67">
        <f t="shared" si="1"/>
        <v>618.97</v>
      </c>
      <c r="I35" s="67">
        <f t="shared" si="1"/>
        <v>546.1499999999999</v>
      </c>
      <c r="J35" s="68">
        <f t="shared" si="1"/>
        <v>5680</v>
      </c>
    </row>
    <row r="37" ht="15">
      <c r="B37" t="s">
        <v>51</v>
      </c>
    </row>
  </sheetData>
  <sheetProtection/>
  <mergeCells count="19">
    <mergeCell ref="B8:C8"/>
    <mergeCell ref="A10:A35"/>
    <mergeCell ref="B10:B12"/>
    <mergeCell ref="C10:C12"/>
    <mergeCell ref="D10:I10"/>
    <mergeCell ref="J10:J12"/>
    <mergeCell ref="D11:F11"/>
    <mergeCell ref="G11:I11"/>
    <mergeCell ref="B35:C35"/>
    <mergeCell ref="B1:J1"/>
    <mergeCell ref="A2:A3"/>
    <mergeCell ref="B2:B3"/>
    <mergeCell ref="C2:J2"/>
    <mergeCell ref="C3:J3"/>
    <mergeCell ref="A4:A8"/>
    <mergeCell ref="B4:J4"/>
    <mergeCell ref="B5:J5"/>
    <mergeCell ref="B6:J6"/>
    <mergeCell ref="B7:C7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5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view="pageBreakPreview" zoomScale="85" zoomScaleSheetLayoutView="85" zoomScalePageLayoutView="0" workbookViewId="0" topLeftCell="A1">
      <selection activeCell="D42" sqref="D42"/>
    </sheetView>
  </sheetViews>
  <sheetFormatPr defaultColWidth="9.140625" defaultRowHeight="15"/>
  <cols>
    <col min="2" max="2" width="4.57421875" style="0" bestFit="1" customWidth="1"/>
    <col min="3" max="3" width="16.57421875" style="0" customWidth="1"/>
    <col min="4" max="4" width="17.140625" style="0" customWidth="1"/>
    <col min="5" max="5" width="17.57421875" style="0" customWidth="1"/>
    <col min="6" max="6" width="17.140625" style="0" customWidth="1"/>
  </cols>
  <sheetData>
    <row r="1" spans="1:6" ht="21" customHeight="1">
      <c r="A1" s="1"/>
      <c r="B1" s="144"/>
      <c r="C1" s="144"/>
      <c r="D1" s="144"/>
      <c r="E1" s="144"/>
      <c r="F1" s="144"/>
    </row>
    <row r="2" spans="1:6" ht="15">
      <c r="A2" s="145"/>
      <c r="B2" s="146"/>
      <c r="C2" s="147" t="s">
        <v>91</v>
      </c>
      <c r="D2" s="147"/>
      <c r="E2" s="147"/>
      <c r="F2" s="147"/>
    </row>
    <row r="3" spans="1:6" ht="15">
      <c r="A3" s="145"/>
      <c r="B3" s="146"/>
      <c r="C3" s="148" t="s">
        <v>1</v>
      </c>
      <c r="D3" s="148"/>
      <c r="E3" s="148"/>
      <c r="F3" s="148"/>
    </row>
    <row r="4" spans="1:6" ht="15" customHeight="1">
      <c r="A4" s="146"/>
      <c r="B4" s="146"/>
      <c r="C4" s="146"/>
      <c r="D4" s="146"/>
      <c r="E4" s="146"/>
      <c r="F4" s="146"/>
    </row>
    <row r="5" spans="1:6" ht="15" customHeight="1">
      <c r="A5" s="146"/>
      <c r="B5" s="146"/>
      <c r="C5" s="146"/>
      <c r="D5" s="146"/>
      <c r="E5" s="146"/>
      <c r="F5" s="146"/>
    </row>
    <row r="6" spans="1:6" ht="15" customHeight="1">
      <c r="A6" s="146"/>
      <c r="B6" s="146"/>
      <c r="C6" s="146"/>
      <c r="D6" s="146"/>
      <c r="E6" s="146"/>
      <c r="F6" s="146"/>
    </row>
    <row r="7" spans="1:6" ht="15" customHeight="1">
      <c r="A7" s="146"/>
      <c r="B7" s="133" t="s">
        <v>4</v>
      </c>
      <c r="C7" s="133"/>
      <c r="D7" s="11" t="str">
        <f>'Pop_Sapi Per'!D7</f>
        <v>:  Lumajang</v>
      </c>
      <c r="E7" s="69" t="s">
        <v>3</v>
      </c>
      <c r="F7" s="14" t="str">
        <f>'Pop_Sapi Per'!J7</f>
        <v>:  2023</v>
      </c>
    </row>
    <row r="8" spans="1:6" ht="15" customHeight="1">
      <c r="A8" s="146"/>
      <c r="B8" s="133" t="s">
        <v>5</v>
      </c>
      <c r="C8" s="133"/>
      <c r="D8" s="11" t="s">
        <v>18</v>
      </c>
      <c r="E8" s="62"/>
      <c r="F8" s="14"/>
    </row>
    <row r="9" spans="1:6" ht="15" customHeight="1">
      <c r="A9" s="5"/>
      <c r="B9" s="5"/>
      <c r="C9" s="5"/>
      <c r="D9" s="5"/>
      <c r="E9" s="5"/>
      <c r="F9" s="5"/>
    </row>
    <row r="10" spans="1:6" ht="15" customHeight="1">
      <c r="A10" s="149"/>
      <c r="B10" s="136" t="s">
        <v>6</v>
      </c>
      <c r="C10" s="136" t="s">
        <v>7</v>
      </c>
      <c r="D10" s="139" t="s">
        <v>8</v>
      </c>
      <c r="E10" s="140"/>
      <c r="F10" s="136" t="s">
        <v>9</v>
      </c>
    </row>
    <row r="11" spans="1:6" ht="15" customHeight="1">
      <c r="A11" s="149"/>
      <c r="B11" s="138"/>
      <c r="C11" s="138"/>
      <c r="D11" s="51" t="s">
        <v>10</v>
      </c>
      <c r="E11" s="51" t="s">
        <v>11</v>
      </c>
      <c r="F11" s="138"/>
    </row>
    <row r="12" spans="1:6" ht="15" customHeight="1">
      <c r="A12" s="149"/>
      <c r="B12" s="6" t="s">
        <v>12</v>
      </c>
      <c r="C12" s="7" t="s">
        <v>13</v>
      </c>
      <c r="D12" s="54" t="s">
        <v>14</v>
      </c>
      <c r="E12" s="54" t="s">
        <v>15</v>
      </c>
      <c r="F12" s="7" t="s">
        <v>16</v>
      </c>
    </row>
    <row r="13" spans="1:6" s="74" customFormat="1" ht="17.25" customHeight="1">
      <c r="A13" s="149"/>
      <c r="B13" s="22">
        <v>1</v>
      </c>
      <c r="C13" s="23" t="s">
        <v>96</v>
      </c>
      <c r="D13" s="50">
        <v>180</v>
      </c>
      <c r="E13" s="50">
        <v>557</v>
      </c>
      <c r="F13" s="40">
        <f aca="true" t="shared" si="0" ref="F13:F34">D13+E13</f>
        <v>737</v>
      </c>
    </row>
    <row r="14" spans="1:6" s="74" customFormat="1" ht="17.25" customHeight="1">
      <c r="A14" s="149"/>
      <c r="B14" s="22">
        <v>2</v>
      </c>
      <c r="C14" s="23" t="s">
        <v>97</v>
      </c>
      <c r="D14" s="50">
        <v>34</v>
      </c>
      <c r="E14" s="50">
        <v>62</v>
      </c>
      <c r="F14" s="40">
        <f t="shared" si="0"/>
        <v>96</v>
      </c>
    </row>
    <row r="15" spans="1:6" s="74" customFormat="1" ht="17.25" customHeight="1">
      <c r="A15" s="149"/>
      <c r="B15" s="22">
        <v>3</v>
      </c>
      <c r="C15" s="23" t="s">
        <v>98</v>
      </c>
      <c r="D15" s="50">
        <v>817</v>
      </c>
      <c r="E15" s="50">
        <v>1892</v>
      </c>
      <c r="F15" s="40">
        <f t="shared" si="0"/>
        <v>2709</v>
      </c>
    </row>
    <row r="16" spans="1:6" s="74" customFormat="1" ht="17.25" customHeight="1">
      <c r="A16" s="149"/>
      <c r="B16" s="22">
        <v>4</v>
      </c>
      <c r="C16" s="23" t="s">
        <v>99</v>
      </c>
      <c r="D16" s="50">
        <v>123</v>
      </c>
      <c r="E16" s="50">
        <v>336</v>
      </c>
      <c r="F16" s="40">
        <f t="shared" si="0"/>
        <v>459</v>
      </c>
    </row>
    <row r="17" spans="1:6" s="74" customFormat="1" ht="17.25" customHeight="1">
      <c r="A17" s="149"/>
      <c r="B17" s="22">
        <v>5</v>
      </c>
      <c r="C17" s="23" t="s">
        <v>100</v>
      </c>
      <c r="D17" s="50">
        <v>51</v>
      </c>
      <c r="E17" s="50">
        <v>140</v>
      </c>
      <c r="F17" s="40">
        <f t="shared" si="0"/>
        <v>191</v>
      </c>
    </row>
    <row r="18" spans="1:6" s="74" customFormat="1" ht="17.25" customHeight="1">
      <c r="A18" s="149"/>
      <c r="B18" s="22">
        <v>6</v>
      </c>
      <c r="C18" s="23" t="s">
        <v>101</v>
      </c>
      <c r="D18" s="50">
        <v>46</v>
      </c>
      <c r="E18" s="50">
        <v>73</v>
      </c>
      <c r="F18" s="40">
        <f t="shared" si="0"/>
        <v>119</v>
      </c>
    </row>
    <row r="19" spans="1:6" s="74" customFormat="1" ht="17.25" customHeight="1">
      <c r="A19" s="149"/>
      <c r="B19" s="22">
        <v>7</v>
      </c>
      <c r="C19" s="23" t="s">
        <v>102</v>
      </c>
      <c r="D19" s="50">
        <v>32</v>
      </c>
      <c r="E19" s="50">
        <v>58</v>
      </c>
      <c r="F19" s="40">
        <f t="shared" si="0"/>
        <v>90</v>
      </c>
    </row>
    <row r="20" spans="1:6" s="74" customFormat="1" ht="17.25" customHeight="1">
      <c r="A20" s="149"/>
      <c r="B20" s="22">
        <v>8</v>
      </c>
      <c r="C20" s="23" t="s">
        <v>103</v>
      </c>
      <c r="D20" s="50">
        <v>35</v>
      </c>
      <c r="E20" s="50">
        <v>17</v>
      </c>
      <c r="F20" s="40">
        <f t="shared" si="0"/>
        <v>52</v>
      </c>
    </row>
    <row r="21" spans="1:6" s="74" customFormat="1" ht="17.25" customHeight="1">
      <c r="A21" s="149"/>
      <c r="B21" s="22">
        <v>9</v>
      </c>
      <c r="C21" s="23" t="s">
        <v>104</v>
      </c>
      <c r="D21" s="50">
        <v>0</v>
      </c>
      <c r="E21" s="50">
        <v>0</v>
      </c>
      <c r="F21" s="40">
        <f t="shared" si="0"/>
        <v>0</v>
      </c>
    </row>
    <row r="22" spans="1:6" s="74" customFormat="1" ht="17.25" customHeight="1">
      <c r="A22" s="149"/>
      <c r="B22" s="22">
        <v>10</v>
      </c>
      <c r="C22" s="23" t="s">
        <v>105</v>
      </c>
      <c r="D22" s="50">
        <v>5</v>
      </c>
      <c r="E22" s="50">
        <v>12</v>
      </c>
      <c r="F22" s="40">
        <f t="shared" si="0"/>
        <v>17</v>
      </c>
    </row>
    <row r="23" spans="1:6" s="74" customFormat="1" ht="17.25" customHeight="1">
      <c r="A23" s="149"/>
      <c r="B23" s="22">
        <v>11</v>
      </c>
      <c r="C23" s="23" t="s">
        <v>106</v>
      </c>
      <c r="D23" s="50">
        <v>127</v>
      </c>
      <c r="E23" s="50">
        <v>494</v>
      </c>
      <c r="F23" s="40">
        <f t="shared" si="0"/>
        <v>621</v>
      </c>
    </row>
    <row r="24" spans="1:6" s="74" customFormat="1" ht="17.25" customHeight="1">
      <c r="A24" s="149"/>
      <c r="B24" s="22">
        <v>12</v>
      </c>
      <c r="C24" s="23" t="s">
        <v>107</v>
      </c>
      <c r="D24" s="50">
        <v>14</v>
      </c>
      <c r="E24" s="50">
        <v>68</v>
      </c>
      <c r="F24" s="40">
        <f t="shared" si="0"/>
        <v>82</v>
      </c>
    </row>
    <row r="25" spans="1:6" s="74" customFormat="1" ht="17.25" customHeight="1">
      <c r="A25" s="149"/>
      <c r="B25" s="22">
        <v>13</v>
      </c>
      <c r="C25" s="23" t="s">
        <v>108</v>
      </c>
      <c r="D25" s="50">
        <v>78</v>
      </c>
      <c r="E25" s="50">
        <v>262</v>
      </c>
      <c r="F25" s="40">
        <f t="shared" si="0"/>
        <v>340</v>
      </c>
    </row>
    <row r="26" spans="1:6" s="74" customFormat="1" ht="17.25" customHeight="1">
      <c r="A26" s="149"/>
      <c r="B26" s="22">
        <v>14</v>
      </c>
      <c r="C26" s="23" t="s">
        <v>109</v>
      </c>
      <c r="D26" s="50">
        <v>39</v>
      </c>
      <c r="E26" s="50">
        <v>92</v>
      </c>
      <c r="F26" s="40">
        <f t="shared" si="0"/>
        <v>131</v>
      </c>
    </row>
    <row r="27" spans="1:6" s="74" customFormat="1" ht="17.25" customHeight="1">
      <c r="A27" s="149"/>
      <c r="B27" s="22">
        <v>15</v>
      </c>
      <c r="C27" s="23" t="s">
        <v>110</v>
      </c>
      <c r="D27" s="50">
        <v>0</v>
      </c>
      <c r="E27" s="50">
        <v>0</v>
      </c>
      <c r="F27" s="40">
        <f t="shared" si="0"/>
        <v>0</v>
      </c>
    </row>
    <row r="28" spans="1:6" s="74" customFormat="1" ht="17.25" customHeight="1">
      <c r="A28" s="149"/>
      <c r="B28" s="22">
        <v>16</v>
      </c>
      <c r="C28" s="23" t="s">
        <v>111</v>
      </c>
      <c r="D28" s="50">
        <v>0</v>
      </c>
      <c r="E28" s="50">
        <v>0</v>
      </c>
      <c r="F28" s="40">
        <f t="shared" si="0"/>
        <v>0</v>
      </c>
    </row>
    <row r="29" spans="1:6" s="74" customFormat="1" ht="17.25" customHeight="1">
      <c r="A29" s="149"/>
      <c r="B29" s="22">
        <v>17</v>
      </c>
      <c r="C29" s="23" t="s">
        <v>112</v>
      </c>
      <c r="D29" s="50">
        <v>37</v>
      </c>
      <c r="E29" s="50">
        <v>90</v>
      </c>
      <c r="F29" s="40">
        <f t="shared" si="0"/>
        <v>127</v>
      </c>
    </row>
    <row r="30" spans="1:6" s="74" customFormat="1" ht="17.25" customHeight="1">
      <c r="A30" s="149"/>
      <c r="B30" s="22">
        <v>18</v>
      </c>
      <c r="C30" s="23" t="s">
        <v>113</v>
      </c>
      <c r="D30" s="50">
        <v>0</v>
      </c>
      <c r="E30" s="50">
        <v>0</v>
      </c>
      <c r="F30" s="40">
        <f t="shared" si="0"/>
        <v>0</v>
      </c>
    </row>
    <row r="31" spans="1:6" s="74" customFormat="1" ht="17.25" customHeight="1">
      <c r="A31" s="149"/>
      <c r="B31" s="22">
        <v>19</v>
      </c>
      <c r="C31" s="23" t="s">
        <v>114</v>
      </c>
      <c r="D31" s="50">
        <v>0</v>
      </c>
      <c r="E31" s="50">
        <v>0</v>
      </c>
      <c r="F31" s="40">
        <f t="shared" si="0"/>
        <v>0</v>
      </c>
    </row>
    <row r="32" spans="1:6" s="74" customFormat="1" ht="17.25" customHeight="1">
      <c r="A32" s="149"/>
      <c r="B32" s="22">
        <v>20</v>
      </c>
      <c r="C32" s="23" t="s">
        <v>115</v>
      </c>
      <c r="D32" s="50">
        <v>20</v>
      </c>
      <c r="E32" s="50">
        <v>58</v>
      </c>
      <c r="F32" s="40">
        <f t="shared" si="0"/>
        <v>78</v>
      </c>
    </row>
    <row r="33" spans="1:6" s="74" customFormat="1" ht="17.25" customHeight="1">
      <c r="A33" s="149"/>
      <c r="B33" s="22">
        <v>21</v>
      </c>
      <c r="C33" s="23" t="s">
        <v>116</v>
      </c>
      <c r="D33" s="50">
        <v>23</v>
      </c>
      <c r="E33" s="50">
        <v>55</v>
      </c>
      <c r="F33" s="40">
        <f t="shared" si="0"/>
        <v>78</v>
      </c>
    </row>
    <row r="34" spans="1:6" s="39" customFormat="1" ht="17.25" customHeight="1">
      <c r="A34" s="149"/>
      <c r="B34" s="42"/>
      <c r="C34" s="41"/>
      <c r="D34" s="43"/>
      <c r="E34" s="44"/>
      <c r="F34" s="40">
        <f t="shared" si="0"/>
        <v>0</v>
      </c>
    </row>
    <row r="35" spans="1:6" ht="17.25" customHeight="1">
      <c r="A35" s="149"/>
      <c r="B35" s="152" t="s">
        <v>50</v>
      </c>
      <c r="C35" s="153"/>
      <c r="D35" s="55">
        <f>SUM(D13:D33)</f>
        <v>1661</v>
      </c>
      <c r="E35" s="55">
        <f>SUM(E13:E33)</f>
        <v>4266</v>
      </c>
      <c r="F35" s="16">
        <f>SUM(F13:F33)</f>
        <v>5927</v>
      </c>
    </row>
    <row r="37" ht="15">
      <c r="B37" t="s">
        <v>51</v>
      </c>
    </row>
  </sheetData>
  <sheetProtection/>
  <mergeCells count="17">
    <mergeCell ref="B35:C35"/>
    <mergeCell ref="B10:B11"/>
    <mergeCell ref="C10:C11"/>
    <mergeCell ref="D10:E10"/>
    <mergeCell ref="F10:F11"/>
    <mergeCell ref="B1:F1"/>
    <mergeCell ref="B8:C8"/>
    <mergeCell ref="A10:A35"/>
    <mergeCell ref="A2:A3"/>
    <mergeCell ref="B2:B3"/>
    <mergeCell ref="C2:F2"/>
    <mergeCell ref="C3:F3"/>
    <mergeCell ref="A4:A8"/>
    <mergeCell ref="B4:F4"/>
    <mergeCell ref="B5:F5"/>
    <mergeCell ref="B6:F6"/>
    <mergeCell ref="B7:C7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view="pageBreakPreview" zoomScale="85" zoomScaleSheetLayoutView="85" zoomScalePageLayoutView="0" workbookViewId="0" topLeftCell="A1">
      <selection activeCell="D13" sqref="D13:E33"/>
    </sheetView>
  </sheetViews>
  <sheetFormatPr defaultColWidth="9.140625" defaultRowHeight="15"/>
  <cols>
    <col min="2" max="2" width="4.57421875" style="0" bestFit="1" customWidth="1"/>
    <col min="3" max="3" width="22.57421875" style="0" customWidth="1"/>
    <col min="4" max="5" width="16.57421875" style="0" customWidth="1"/>
    <col min="6" max="6" width="17.7109375" style="0" customWidth="1"/>
  </cols>
  <sheetData>
    <row r="1" spans="1:6" ht="21" customHeight="1">
      <c r="A1" s="5"/>
      <c r="B1" s="144"/>
      <c r="C1" s="144"/>
      <c r="D1" s="144"/>
      <c r="E1" s="144"/>
      <c r="F1" s="144"/>
    </row>
    <row r="2" spans="1:6" ht="15">
      <c r="A2" s="145"/>
      <c r="B2" s="146"/>
      <c r="C2" s="147" t="s">
        <v>17</v>
      </c>
      <c r="D2" s="147"/>
      <c r="E2" s="147"/>
      <c r="F2" s="147"/>
    </row>
    <row r="3" spans="1:6" ht="15">
      <c r="A3" s="145"/>
      <c r="B3" s="146"/>
      <c r="C3" s="148" t="s">
        <v>1</v>
      </c>
      <c r="D3" s="148"/>
      <c r="E3" s="148"/>
      <c r="F3" s="148"/>
    </row>
    <row r="4" spans="1:6" ht="15" customHeight="1">
      <c r="A4" s="146"/>
      <c r="B4" s="146"/>
      <c r="C4" s="146"/>
      <c r="D4" s="146"/>
      <c r="E4" s="146"/>
      <c r="F4" s="146"/>
    </row>
    <row r="5" spans="1:6" ht="15" customHeight="1">
      <c r="A5" s="146"/>
      <c r="B5" s="146"/>
      <c r="C5" s="146"/>
      <c r="D5" s="146"/>
      <c r="E5" s="146"/>
      <c r="F5" s="146"/>
    </row>
    <row r="6" spans="1:6" ht="15" customHeight="1">
      <c r="A6" s="146"/>
      <c r="B6" s="146"/>
      <c r="C6" s="146"/>
      <c r="D6" s="146"/>
      <c r="E6" s="146"/>
      <c r="F6" s="146"/>
    </row>
    <row r="7" spans="1:6" ht="15" customHeight="1">
      <c r="A7" s="146"/>
      <c r="B7" s="133" t="s">
        <v>4</v>
      </c>
      <c r="C7" s="133"/>
      <c r="D7" s="11" t="str">
        <f>Pop_Kerbau!D7</f>
        <v>:  Lumajang</v>
      </c>
      <c r="E7" s="69" t="s">
        <v>3</v>
      </c>
      <c r="F7" s="14" t="str">
        <f>Pop_Kerbau!F7</f>
        <v>:  2023</v>
      </c>
    </row>
    <row r="8" spans="1:6" ht="15" customHeight="1">
      <c r="A8" s="146"/>
      <c r="B8" s="133" t="s">
        <v>5</v>
      </c>
      <c r="C8" s="133"/>
      <c r="D8" s="11" t="s">
        <v>52</v>
      </c>
      <c r="E8" s="69"/>
      <c r="F8" s="14"/>
    </row>
    <row r="9" spans="1:6" ht="15" customHeight="1">
      <c r="A9" s="5"/>
      <c r="B9" s="5"/>
      <c r="C9" s="5"/>
      <c r="D9" s="5"/>
      <c r="E9" s="5"/>
      <c r="F9" s="5"/>
    </row>
    <row r="10" spans="1:6" ht="15" customHeight="1">
      <c r="A10" s="149"/>
      <c r="B10" s="136" t="s">
        <v>6</v>
      </c>
      <c r="C10" s="136" t="s">
        <v>7</v>
      </c>
      <c r="D10" s="139" t="s">
        <v>8</v>
      </c>
      <c r="E10" s="140"/>
      <c r="F10" s="136" t="s">
        <v>9</v>
      </c>
    </row>
    <row r="11" spans="1:6" ht="15" customHeight="1">
      <c r="A11" s="149"/>
      <c r="B11" s="138"/>
      <c r="C11" s="138"/>
      <c r="D11" s="51" t="s">
        <v>10</v>
      </c>
      <c r="E11" s="51" t="s">
        <v>11</v>
      </c>
      <c r="F11" s="138"/>
    </row>
    <row r="12" spans="1:6" ht="15" customHeight="1">
      <c r="A12" s="149"/>
      <c r="B12" s="6" t="s">
        <v>12</v>
      </c>
      <c r="C12" s="7" t="s">
        <v>13</v>
      </c>
      <c r="D12" s="54" t="s">
        <v>14</v>
      </c>
      <c r="E12" s="54" t="s">
        <v>15</v>
      </c>
      <c r="F12" s="7" t="s">
        <v>16</v>
      </c>
    </row>
    <row r="13" spans="1:6" s="74" customFormat="1" ht="16.5" customHeight="1">
      <c r="A13" s="149"/>
      <c r="B13" s="22">
        <v>1</v>
      </c>
      <c r="C13" s="23" t="s">
        <v>96</v>
      </c>
      <c r="D13" s="50">
        <v>0</v>
      </c>
      <c r="E13" s="50">
        <v>0</v>
      </c>
      <c r="F13" s="40">
        <f aca="true" t="shared" si="0" ref="F13:F33">D13+E13</f>
        <v>0</v>
      </c>
    </row>
    <row r="14" spans="1:6" s="74" customFormat="1" ht="16.5" customHeight="1">
      <c r="A14" s="149"/>
      <c r="B14" s="22">
        <v>2</v>
      </c>
      <c r="C14" s="23" t="s">
        <v>97</v>
      </c>
      <c r="D14" s="50">
        <v>0</v>
      </c>
      <c r="E14" s="50">
        <v>0</v>
      </c>
      <c r="F14" s="40">
        <f t="shared" si="0"/>
        <v>0</v>
      </c>
    </row>
    <row r="15" spans="1:6" s="74" customFormat="1" ht="16.5" customHeight="1">
      <c r="A15" s="149"/>
      <c r="B15" s="22">
        <v>3</v>
      </c>
      <c r="C15" s="23" t="s">
        <v>98</v>
      </c>
      <c r="D15" s="50">
        <v>140</v>
      </c>
      <c r="E15" s="50">
        <v>59</v>
      </c>
      <c r="F15" s="40">
        <f t="shared" si="0"/>
        <v>199</v>
      </c>
    </row>
    <row r="16" spans="1:6" s="74" customFormat="1" ht="16.5" customHeight="1">
      <c r="A16" s="149"/>
      <c r="B16" s="22">
        <v>4</v>
      </c>
      <c r="C16" s="23" t="s">
        <v>99</v>
      </c>
      <c r="D16" s="50">
        <v>31</v>
      </c>
      <c r="E16" s="50">
        <v>22</v>
      </c>
      <c r="F16" s="40">
        <f t="shared" si="0"/>
        <v>53</v>
      </c>
    </row>
    <row r="17" spans="1:6" s="74" customFormat="1" ht="16.5" customHeight="1">
      <c r="A17" s="149"/>
      <c r="B17" s="22">
        <v>5</v>
      </c>
      <c r="C17" s="23" t="s">
        <v>100</v>
      </c>
      <c r="D17" s="50">
        <v>41</v>
      </c>
      <c r="E17" s="50">
        <v>29</v>
      </c>
      <c r="F17" s="40">
        <f t="shared" si="0"/>
        <v>70</v>
      </c>
    </row>
    <row r="18" spans="1:6" s="74" customFormat="1" ht="16.5" customHeight="1">
      <c r="A18" s="149"/>
      <c r="B18" s="22">
        <v>6</v>
      </c>
      <c r="C18" s="23" t="s">
        <v>101</v>
      </c>
      <c r="D18" s="50">
        <v>55</v>
      </c>
      <c r="E18" s="50">
        <v>83</v>
      </c>
      <c r="F18" s="40">
        <f t="shared" si="0"/>
        <v>138</v>
      </c>
    </row>
    <row r="19" spans="1:6" s="74" customFormat="1" ht="16.5" customHeight="1">
      <c r="A19" s="149"/>
      <c r="B19" s="22">
        <v>7</v>
      </c>
      <c r="C19" s="23" t="s">
        <v>102</v>
      </c>
      <c r="D19" s="50">
        <v>63</v>
      </c>
      <c r="E19" s="50">
        <v>48</v>
      </c>
      <c r="F19" s="40">
        <f t="shared" si="0"/>
        <v>111</v>
      </c>
    </row>
    <row r="20" spans="1:6" s="74" customFormat="1" ht="16.5" customHeight="1">
      <c r="A20" s="149"/>
      <c r="B20" s="22">
        <v>8</v>
      </c>
      <c r="C20" s="23" t="s">
        <v>103</v>
      </c>
      <c r="D20" s="50">
        <v>12</v>
      </c>
      <c r="E20" s="50">
        <v>9</v>
      </c>
      <c r="F20" s="40">
        <f t="shared" si="0"/>
        <v>21</v>
      </c>
    </row>
    <row r="21" spans="1:6" s="74" customFormat="1" ht="16.5" customHeight="1">
      <c r="A21" s="149"/>
      <c r="B21" s="22">
        <v>9</v>
      </c>
      <c r="C21" s="23" t="s">
        <v>104</v>
      </c>
      <c r="D21" s="50">
        <v>40</v>
      </c>
      <c r="E21" s="50">
        <v>20</v>
      </c>
      <c r="F21" s="40">
        <f t="shared" si="0"/>
        <v>60</v>
      </c>
    </row>
    <row r="22" spans="1:6" s="74" customFormat="1" ht="16.5" customHeight="1">
      <c r="A22" s="149"/>
      <c r="B22" s="22">
        <v>10</v>
      </c>
      <c r="C22" s="23" t="s">
        <v>105</v>
      </c>
      <c r="D22" s="50">
        <v>34</v>
      </c>
      <c r="E22" s="50">
        <v>26</v>
      </c>
      <c r="F22" s="40">
        <f t="shared" si="0"/>
        <v>60</v>
      </c>
    </row>
    <row r="23" spans="1:6" s="74" customFormat="1" ht="16.5" customHeight="1">
      <c r="A23" s="149"/>
      <c r="B23" s="22">
        <v>11</v>
      </c>
      <c r="C23" s="23" t="s">
        <v>106</v>
      </c>
      <c r="D23" s="50">
        <v>27</v>
      </c>
      <c r="E23" s="50">
        <v>22</v>
      </c>
      <c r="F23" s="40">
        <f t="shared" si="0"/>
        <v>49</v>
      </c>
    </row>
    <row r="24" spans="1:6" s="74" customFormat="1" ht="16.5" customHeight="1">
      <c r="A24" s="149"/>
      <c r="B24" s="22">
        <v>12</v>
      </c>
      <c r="C24" s="23" t="s">
        <v>107</v>
      </c>
      <c r="D24" s="50">
        <v>32</v>
      </c>
      <c r="E24" s="50">
        <v>15</v>
      </c>
      <c r="F24" s="40">
        <f t="shared" si="0"/>
        <v>47</v>
      </c>
    </row>
    <row r="25" spans="1:6" s="74" customFormat="1" ht="16.5" customHeight="1">
      <c r="A25" s="149"/>
      <c r="B25" s="22">
        <v>13</v>
      </c>
      <c r="C25" s="23" t="s">
        <v>108</v>
      </c>
      <c r="D25" s="50">
        <v>70</v>
      </c>
      <c r="E25" s="50">
        <v>19</v>
      </c>
      <c r="F25" s="40">
        <f t="shared" si="0"/>
        <v>89</v>
      </c>
    </row>
    <row r="26" spans="1:6" s="74" customFormat="1" ht="16.5" customHeight="1">
      <c r="A26" s="149"/>
      <c r="B26" s="22">
        <v>14</v>
      </c>
      <c r="C26" s="23" t="s">
        <v>109</v>
      </c>
      <c r="D26" s="50">
        <v>36</v>
      </c>
      <c r="E26" s="50">
        <v>50</v>
      </c>
      <c r="F26" s="40">
        <f t="shared" si="0"/>
        <v>86</v>
      </c>
    </row>
    <row r="27" spans="1:6" s="74" customFormat="1" ht="16.5" customHeight="1">
      <c r="A27" s="149"/>
      <c r="B27" s="22">
        <v>15</v>
      </c>
      <c r="C27" s="23" t="s">
        <v>110</v>
      </c>
      <c r="D27" s="50">
        <v>26</v>
      </c>
      <c r="E27" s="50">
        <v>10</v>
      </c>
      <c r="F27" s="40">
        <f t="shared" si="0"/>
        <v>36</v>
      </c>
    </row>
    <row r="28" spans="1:6" s="74" customFormat="1" ht="16.5" customHeight="1">
      <c r="A28" s="149"/>
      <c r="B28" s="22">
        <v>16</v>
      </c>
      <c r="C28" s="23" t="s">
        <v>111</v>
      </c>
      <c r="D28" s="50">
        <v>38</v>
      </c>
      <c r="E28" s="50">
        <v>30</v>
      </c>
      <c r="F28" s="40">
        <f t="shared" si="0"/>
        <v>68</v>
      </c>
    </row>
    <row r="29" spans="1:6" s="74" customFormat="1" ht="16.5" customHeight="1">
      <c r="A29" s="149"/>
      <c r="B29" s="22">
        <v>17</v>
      </c>
      <c r="C29" s="23" t="s">
        <v>112</v>
      </c>
      <c r="D29" s="50">
        <v>14</v>
      </c>
      <c r="E29" s="50">
        <v>43</v>
      </c>
      <c r="F29" s="40">
        <f t="shared" si="0"/>
        <v>57</v>
      </c>
    </row>
    <row r="30" spans="1:6" s="74" customFormat="1" ht="16.5" customHeight="1">
      <c r="A30" s="149"/>
      <c r="B30" s="22">
        <v>18</v>
      </c>
      <c r="C30" s="23" t="s">
        <v>113</v>
      </c>
      <c r="D30" s="50">
        <v>0</v>
      </c>
      <c r="E30" s="50">
        <v>0</v>
      </c>
      <c r="F30" s="40">
        <f t="shared" si="0"/>
        <v>0</v>
      </c>
    </row>
    <row r="31" spans="1:6" s="74" customFormat="1" ht="16.5" customHeight="1">
      <c r="A31" s="149"/>
      <c r="B31" s="22">
        <v>19</v>
      </c>
      <c r="C31" s="23" t="s">
        <v>114</v>
      </c>
      <c r="D31" s="50">
        <v>26</v>
      </c>
      <c r="E31" s="50">
        <v>22</v>
      </c>
      <c r="F31" s="40">
        <f t="shared" si="0"/>
        <v>48</v>
      </c>
    </row>
    <row r="32" spans="1:6" s="74" customFormat="1" ht="16.5" customHeight="1">
      <c r="A32" s="149"/>
      <c r="B32" s="22">
        <v>20</v>
      </c>
      <c r="C32" s="23" t="s">
        <v>115</v>
      </c>
      <c r="D32" s="50">
        <v>49</v>
      </c>
      <c r="E32" s="50">
        <v>56</v>
      </c>
      <c r="F32" s="40">
        <f t="shared" si="0"/>
        <v>105</v>
      </c>
    </row>
    <row r="33" spans="1:6" s="74" customFormat="1" ht="16.5" customHeight="1">
      <c r="A33" s="149"/>
      <c r="B33" s="22">
        <v>21</v>
      </c>
      <c r="C33" s="23" t="s">
        <v>116</v>
      </c>
      <c r="D33" s="50">
        <v>19</v>
      </c>
      <c r="E33" s="50">
        <v>13</v>
      </c>
      <c r="F33" s="40">
        <f t="shared" si="0"/>
        <v>32</v>
      </c>
    </row>
    <row r="34" spans="1:6" s="39" customFormat="1" ht="17.25" customHeight="1">
      <c r="A34" s="149"/>
      <c r="B34" s="42"/>
      <c r="C34" s="41"/>
      <c r="D34" s="43"/>
      <c r="E34" s="44"/>
      <c r="F34" s="40"/>
    </row>
    <row r="35" spans="1:6" ht="16.5" customHeight="1">
      <c r="A35" s="149"/>
      <c r="B35" s="152" t="s">
        <v>50</v>
      </c>
      <c r="C35" s="153"/>
      <c r="D35" s="55">
        <f>SUM(D13:D34)</f>
        <v>753</v>
      </c>
      <c r="E35" s="55">
        <f>SUM(E13:E34)</f>
        <v>576</v>
      </c>
      <c r="F35" s="16">
        <f>SUM(F13:F34)</f>
        <v>1329</v>
      </c>
    </row>
    <row r="37" ht="15">
      <c r="B37" t="s">
        <v>51</v>
      </c>
    </row>
  </sheetData>
  <sheetProtection/>
  <mergeCells count="17">
    <mergeCell ref="B1:F1"/>
    <mergeCell ref="A2:A3"/>
    <mergeCell ref="B2:B3"/>
    <mergeCell ref="C2:F2"/>
    <mergeCell ref="C3:F3"/>
    <mergeCell ref="A4:A8"/>
    <mergeCell ref="B4:F4"/>
    <mergeCell ref="B5:F5"/>
    <mergeCell ref="B6:F6"/>
    <mergeCell ref="F10:F11"/>
    <mergeCell ref="B7:C7"/>
    <mergeCell ref="B8:C8"/>
    <mergeCell ref="A10:A35"/>
    <mergeCell ref="B10:B11"/>
    <mergeCell ref="C10:C11"/>
    <mergeCell ref="D10:E10"/>
    <mergeCell ref="B35:C35"/>
  </mergeCells>
  <printOptions horizont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85" zoomScaleSheetLayoutView="85" zoomScalePageLayoutView="0" workbookViewId="0" topLeftCell="A1">
      <selection activeCell="D12" sqref="D12:G32"/>
    </sheetView>
  </sheetViews>
  <sheetFormatPr defaultColWidth="9.140625" defaultRowHeight="15"/>
  <cols>
    <col min="2" max="2" width="4.57421875" style="0" bestFit="1" customWidth="1"/>
    <col min="3" max="3" width="19.421875" style="0" customWidth="1"/>
    <col min="4" max="7" width="15.28125" style="0" customWidth="1"/>
  </cols>
  <sheetData>
    <row r="1" spans="1:8" ht="21" customHeight="1">
      <c r="A1" s="1"/>
      <c r="B1" s="53"/>
      <c r="C1" s="53"/>
      <c r="D1" s="53"/>
      <c r="E1" s="118"/>
      <c r="F1" s="53"/>
      <c r="G1" s="53"/>
      <c r="H1" s="53"/>
    </row>
    <row r="2" spans="1:8" ht="15" customHeight="1">
      <c r="A2" s="145"/>
      <c r="B2" s="146"/>
      <c r="H2" s="9"/>
    </row>
    <row r="3" spans="1:8" ht="14.25" customHeight="1">
      <c r="A3" s="145"/>
      <c r="B3" s="146"/>
      <c r="C3" s="147" t="s">
        <v>93</v>
      </c>
      <c r="D3" s="147"/>
      <c r="E3" s="147"/>
      <c r="F3" s="147"/>
      <c r="G3" s="147"/>
      <c r="H3" s="10"/>
    </row>
    <row r="4" spans="1:8" ht="15" customHeight="1">
      <c r="A4" s="146"/>
      <c r="B4" s="5"/>
      <c r="C4" s="148" t="s">
        <v>1</v>
      </c>
      <c r="D4" s="148"/>
      <c r="E4" s="148"/>
      <c r="F4" s="148"/>
      <c r="G4" s="148"/>
      <c r="H4" s="5"/>
    </row>
    <row r="5" spans="1:8" ht="15" customHeight="1">
      <c r="A5" s="146"/>
      <c r="B5" s="5"/>
      <c r="C5" s="5"/>
      <c r="D5" s="5"/>
      <c r="E5" s="119"/>
      <c r="F5" s="5"/>
      <c r="G5" s="5"/>
      <c r="H5" s="5"/>
    </row>
    <row r="6" spans="1:8" ht="15" customHeight="1">
      <c r="A6" s="146"/>
      <c r="B6" s="133" t="s">
        <v>4</v>
      </c>
      <c r="C6" s="133"/>
      <c r="D6" s="11" t="str">
        <f>Pop_Kuda!D7</f>
        <v>:  Lumajang</v>
      </c>
      <c r="E6" s="11"/>
      <c r="F6" s="69" t="s">
        <v>3</v>
      </c>
      <c r="G6" s="14" t="str">
        <f>Pop_Kuda!F7</f>
        <v>:  2023</v>
      </c>
      <c r="H6" s="4"/>
    </row>
    <row r="7" spans="1:8" ht="15" customHeight="1">
      <c r="A7" s="146"/>
      <c r="B7" s="133" t="s">
        <v>5</v>
      </c>
      <c r="C7" s="133"/>
      <c r="D7" s="11" t="s">
        <v>59</v>
      </c>
      <c r="E7" s="11"/>
      <c r="F7" s="69"/>
      <c r="G7" s="14"/>
      <c r="H7" s="4"/>
    </row>
    <row r="8" spans="1:8" ht="15" customHeight="1">
      <c r="A8" s="5"/>
      <c r="B8" s="5"/>
      <c r="C8" s="5"/>
      <c r="D8" s="5"/>
      <c r="E8" s="119"/>
      <c r="F8" s="5"/>
      <c r="G8" s="5"/>
      <c r="H8" s="5"/>
    </row>
    <row r="9" spans="1:7" ht="15" customHeight="1">
      <c r="A9" s="149"/>
      <c r="B9" s="136" t="s">
        <v>6</v>
      </c>
      <c r="C9" s="136" t="s">
        <v>7</v>
      </c>
      <c r="D9" s="157" t="s">
        <v>8</v>
      </c>
      <c r="E9" s="158"/>
      <c r="F9" s="158"/>
      <c r="G9" s="158"/>
    </row>
    <row r="10" spans="1:7" ht="24.75" customHeight="1">
      <c r="A10" s="149"/>
      <c r="B10" s="138"/>
      <c r="C10" s="154"/>
      <c r="D10" s="59" t="s">
        <v>55</v>
      </c>
      <c r="E10" s="59" t="s">
        <v>196</v>
      </c>
      <c r="F10" s="59" t="s">
        <v>56</v>
      </c>
      <c r="G10" s="120" t="s">
        <v>57</v>
      </c>
    </row>
    <row r="11" spans="1:7" ht="15" customHeight="1">
      <c r="A11" s="149"/>
      <c r="B11" s="7" t="s">
        <v>12</v>
      </c>
      <c r="C11" s="8" t="s">
        <v>13</v>
      </c>
      <c r="D11" s="57" t="s">
        <v>14</v>
      </c>
      <c r="E11" s="57" t="s">
        <v>15</v>
      </c>
      <c r="F11" s="70" t="s">
        <v>16</v>
      </c>
      <c r="G11" s="70" t="s">
        <v>19</v>
      </c>
    </row>
    <row r="12" spans="1:7" s="74" customFormat="1" ht="17.25" customHeight="1">
      <c r="A12" s="149"/>
      <c r="B12" s="22">
        <v>1</v>
      </c>
      <c r="C12" s="23" t="s">
        <v>96</v>
      </c>
      <c r="D12" s="75">
        <v>4419</v>
      </c>
      <c r="E12" s="75">
        <v>0</v>
      </c>
      <c r="F12" s="75">
        <v>289</v>
      </c>
      <c r="G12" s="75">
        <v>0</v>
      </c>
    </row>
    <row r="13" spans="1:7" s="74" customFormat="1" ht="17.25" customHeight="1">
      <c r="A13" s="149"/>
      <c r="B13" s="22">
        <v>2</v>
      </c>
      <c r="C13" s="23" t="s">
        <v>97</v>
      </c>
      <c r="D13" s="75">
        <v>6920</v>
      </c>
      <c r="E13" s="75">
        <v>0</v>
      </c>
      <c r="F13" s="75">
        <v>1297</v>
      </c>
      <c r="G13" s="75">
        <v>0</v>
      </c>
    </row>
    <row r="14" spans="1:7" s="74" customFormat="1" ht="17.25" customHeight="1">
      <c r="A14" s="149"/>
      <c r="B14" s="22">
        <v>3</v>
      </c>
      <c r="C14" s="23" t="s">
        <v>98</v>
      </c>
      <c r="D14" s="75">
        <v>4275</v>
      </c>
      <c r="E14" s="75">
        <v>0</v>
      </c>
      <c r="F14" s="75">
        <v>2695</v>
      </c>
      <c r="G14" s="75">
        <v>0</v>
      </c>
    </row>
    <row r="15" spans="1:7" s="74" customFormat="1" ht="17.25" customHeight="1">
      <c r="A15" s="149"/>
      <c r="B15" s="22">
        <v>4</v>
      </c>
      <c r="C15" s="23" t="s">
        <v>99</v>
      </c>
      <c r="D15" s="75">
        <v>9150</v>
      </c>
      <c r="E15" s="75">
        <v>0</v>
      </c>
      <c r="F15" s="75">
        <v>4578</v>
      </c>
      <c r="G15" s="75">
        <v>0</v>
      </c>
    </row>
    <row r="16" spans="1:7" s="74" customFormat="1" ht="17.25" customHeight="1">
      <c r="A16" s="149"/>
      <c r="B16" s="22">
        <v>5</v>
      </c>
      <c r="C16" s="23" t="s">
        <v>100</v>
      </c>
      <c r="D16" s="75">
        <v>5866</v>
      </c>
      <c r="E16" s="75">
        <v>0</v>
      </c>
      <c r="F16" s="75">
        <v>3544</v>
      </c>
      <c r="G16" s="75">
        <v>0</v>
      </c>
    </row>
    <row r="17" spans="1:7" s="74" customFormat="1" ht="17.25" customHeight="1">
      <c r="A17" s="149"/>
      <c r="B17" s="22">
        <v>6</v>
      </c>
      <c r="C17" s="23" t="s">
        <v>101</v>
      </c>
      <c r="D17" s="75">
        <v>573</v>
      </c>
      <c r="E17" s="75">
        <v>0</v>
      </c>
      <c r="F17" s="75">
        <v>62</v>
      </c>
      <c r="G17" s="75">
        <v>0</v>
      </c>
    </row>
    <row r="18" spans="1:7" s="74" customFormat="1" ht="17.25" customHeight="1">
      <c r="A18" s="149"/>
      <c r="B18" s="22">
        <v>7</v>
      </c>
      <c r="C18" s="23" t="s">
        <v>102</v>
      </c>
      <c r="D18" s="75">
        <v>2629</v>
      </c>
      <c r="E18" s="75">
        <v>0</v>
      </c>
      <c r="F18" s="75">
        <v>1856</v>
      </c>
      <c r="G18" s="75">
        <v>0</v>
      </c>
    </row>
    <row r="19" spans="1:7" s="74" customFormat="1" ht="17.25" customHeight="1">
      <c r="A19" s="149"/>
      <c r="B19" s="22">
        <v>8</v>
      </c>
      <c r="C19" s="23" t="s">
        <v>103</v>
      </c>
      <c r="D19" s="75">
        <v>1534</v>
      </c>
      <c r="E19" s="75">
        <v>0</v>
      </c>
      <c r="F19" s="75">
        <v>1440</v>
      </c>
      <c r="G19" s="75">
        <v>0</v>
      </c>
    </row>
    <row r="20" spans="1:7" s="74" customFormat="1" ht="17.25" customHeight="1">
      <c r="A20" s="149"/>
      <c r="B20" s="22">
        <v>9</v>
      </c>
      <c r="C20" s="23" t="s">
        <v>104</v>
      </c>
      <c r="D20" s="75">
        <v>4629</v>
      </c>
      <c r="E20" s="75">
        <v>0</v>
      </c>
      <c r="F20" s="75">
        <v>4223</v>
      </c>
      <c r="G20" s="75">
        <v>0</v>
      </c>
    </row>
    <row r="21" spans="1:7" s="74" customFormat="1" ht="17.25" customHeight="1">
      <c r="A21" s="149"/>
      <c r="B21" s="22">
        <v>10</v>
      </c>
      <c r="C21" s="23" t="s">
        <v>105</v>
      </c>
      <c r="D21" s="75">
        <v>4077</v>
      </c>
      <c r="E21" s="75">
        <v>0</v>
      </c>
      <c r="F21" s="75">
        <v>3540</v>
      </c>
      <c r="G21" s="75">
        <v>1333</v>
      </c>
    </row>
    <row r="22" spans="1:7" s="74" customFormat="1" ht="17.25" customHeight="1">
      <c r="A22" s="149"/>
      <c r="B22" s="22">
        <v>11</v>
      </c>
      <c r="C22" s="23" t="s">
        <v>106</v>
      </c>
      <c r="D22" s="75">
        <v>4576</v>
      </c>
      <c r="E22" s="75">
        <v>0</v>
      </c>
      <c r="F22" s="75">
        <v>1869</v>
      </c>
      <c r="G22" s="75">
        <v>0</v>
      </c>
    </row>
    <row r="23" spans="1:7" s="74" customFormat="1" ht="17.25" customHeight="1">
      <c r="A23" s="149"/>
      <c r="B23" s="22">
        <v>12</v>
      </c>
      <c r="C23" s="23" t="s">
        <v>107</v>
      </c>
      <c r="D23" s="75">
        <v>1041</v>
      </c>
      <c r="E23" s="75">
        <v>0</v>
      </c>
      <c r="F23" s="75">
        <v>1052</v>
      </c>
      <c r="G23" s="75">
        <v>0</v>
      </c>
    </row>
    <row r="24" spans="1:7" s="74" customFormat="1" ht="17.25" customHeight="1">
      <c r="A24" s="149"/>
      <c r="B24" s="22">
        <v>13</v>
      </c>
      <c r="C24" s="23" t="s">
        <v>108</v>
      </c>
      <c r="D24" s="75">
        <v>4511</v>
      </c>
      <c r="E24" s="75">
        <v>0</v>
      </c>
      <c r="F24" s="75">
        <v>2764</v>
      </c>
      <c r="G24" s="75">
        <v>0</v>
      </c>
    </row>
    <row r="25" spans="1:7" s="74" customFormat="1" ht="17.25" customHeight="1">
      <c r="A25" s="149"/>
      <c r="B25" s="22">
        <v>14</v>
      </c>
      <c r="C25" s="23" t="s">
        <v>109</v>
      </c>
      <c r="D25" s="75">
        <v>1685</v>
      </c>
      <c r="E25" s="75">
        <v>0</v>
      </c>
      <c r="F25" s="75">
        <v>844</v>
      </c>
      <c r="G25" s="75">
        <v>0</v>
      </c>
    </row>
    <row r="26" spans="1:7" s="74" customFormat="1" ht="17.25" customHeight="1">
      <c r="A26" s="149"/>
      <c r="B26" s="22">
        <v>15</v>
      </c>
      <c r="C26" s="23" t="s">
        <v>110</v>
      </c>
      <c r="D26" s="75">
        <v>2769</v>
      </c>
      <c r="E26" s="75">
        <v>0</v>
      </c>
      <c r="F26" s="75">
        <v>2576</v>
      </c>
      <c r="G26" s="75">
        <v>0</v>
      </c>
    </row>
    <row r="27" spans="1:7" s="74" customFormat="1" ht="17.25" customHeight="1">
      <c r="A27" s="149"/>
      <c r="B27" s="22">
        <v>16</v>
      </c>
      <c r="C27" s="23" t="s">
        <v>111</v>
      </c>
      <c r="D27" s="75">
        <v>0</v>
      </c>
      <c r="E27" s="75">
        <v>41045</v>
      </c>
      <c r="F27" s="75">
        <v>2056</v>
      </c>
      <c r="G27" s="75">
        <v>0</v>
      </c>
    </row>
    <row r="28" spans="1:7" s="74" customFormat="1" ht="17.25" customHeight="1">
      <c r="A28" s="149"/>
      <c r="B28" s="22">
        <v>17</v>
      </c>
      <c r="C28" s="23" t="s">
        <v>112</v>
      </c>
      <c r="D28" s="75">
        <v>0</v>
      </c>
      <c r="E28" s="75">
        <v>17642</v>
      </c>
      <c r="F28" s="75">
        <v>1909</v>
      </c>
      <c r="G28" s="75">
        <v>0</v>
      </c>
    </row>
    <row r="29" spans="1:7" s="74" customFormat="1" ht="17.25" customHeight="1">
      <c r="A29" s="149"/>
      <c r="B29" s="22">
        <v>18</v>
      </c>
      <c r="C29" s="23" t="s">
        <v>113</v>
      </c>
      <c r="D29" s="75">
        <v>0</v>
      </c>
      <c r="E29" s="75">
        <v>3427</v>
      </c>
      <c r="F29" s="75">
        <v>11383</v>
      </c>
      <c r="G29" s="75">
        <v>0</v>
      </c>
    </row>
    <row r="30" spans="1:7" s="74" customFormat="1" ht="17.25" customHeight="1">
      <c r="A30" s="149"/>
      <c r="B30" s="22">
        <v>19</v>
      </c>
      <c r="C30" s="23" t="s">
        <v>114</v>
      </c>
      <c r="D30" s="75">
        <v>3879</v>
      </c>
      <c r="E30" s="75">
        <v>0</v>
      </c>
      <c r="F30" s="75">
        <v>666</v>
      </c>
      <c r="G30" s="75">
        <v>0</v>
      </c>
    </row>
    <row r="31" spans="1:7" s="74" customFormat="1" ht="17.25" customHeight="1">
      <c r="A31" s="149"/>
      <c r="B31" s="22">
        <v>20</v>
      </c>
      <c r="C31" s="23" t="s">
        <v>115</v>
      </c>
      <c r="D31" s="75">
        <v>5845</v>
      </c>
      <c r="E31" s="75">
        <v>0</v>
      </c>
      <c r="F31" s="75">
        <v>4087</v>
      </c>
      <c r="G31" s="75">
        <v>0</v>
      </c>
    </row>
    <row r="32" spans="1:7" s="74" customFormat="1" ht="17.25" customHeight="1">
      <c r="A32" s="149"/>
      <c r="B32" s="22">
        <v>21</v>
      </c>
      <c r="C32" s="23" t="s">
        <v>116</v>
      </c>
      <c r="D32" s="75">
        <v>3076</v>
      </c>
      <c r="E32" s="75">
        <v>0</v>
      </c>
      <c r="F32" s="75">
        <v>1592</v>
      </c>
      <c r="G32" s="75">
        <v>0</v>
      </c>
    </row>
    <row r="33" spans="1:7" s="74" customFormat="1" ht="17.25" customHeight="1">
      <c r="A33" s="149"/>
      <c r="B33" s="42"/>
      <c r="C33" s="76"/>
      <c r="D33" s="77"/>
      <c r="E33" s="77"/>
      <c r="F33" s="77"/>
      <c r="G33" s="78"/>
    </row>
    <row r="34" spans="1:7" ht="20.25" customHeight="1">
      <c r="A34" s="149"/>
      <c r="B34" s="155" t="s">
        <v>58</v>
      </c>
      <c r="C34" s="156"/>
      <c r="D34" s="58">
        <f>SUM(D12:D32)</f>
        <v>71454</v>
      </c>
      <c r="E34" s="58">
        <f>SUM(E12:E33)</f>
        <v>62114</v>
      </c>
      <c r="F34" s="58">
        <f>SUM(F12:F32)</f>
        <v>54322</v>
      </c>
      <c r="G34" s="71">
        <f>SUM(G12:G32)</f>
        <v>1333</v>
      </c>
    </row>
    <row r="36" ht="15">
      <c r="B36" t="s">
        <v>51</v>
      </c>
    </row>
  </sheetData>
  <sheetProtection/>
  <mergeCells count="12">
    <mergeCell ref="C4:G4"/>
    <mergeCell ref="B7:C7"/>
    <mergeCell ref="C9:C10"/>
    <mergeCell ref="B34:C34"/>
    <mergeCell ref="A9:A34"/>
    <mergeCell ref="D9:G9"/>
    <mergeCell ref="B9:B10"/>
    <mergeCell ref="C3:G3"/>
    <mergeCell ref="A2:A3"/>
    <mergeCell ref="B2:B3"/>
    <mergeCell ref="A4:A7"/>
    <mergeCell ref="B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showGridLines="0" view="pageBreakPreview" zoomScale="85" zoomScaleSheetLayoutView="85" zoomScalePageLayoutView="0" workbookViewId="0" topLeftCell="A1">
      <selection activeCell="J34" sqref="J34"/>
    </sheetView>
  </sheetViews>
  <sheetFormatPr defaultColWidth="9.140625" defaultRowHeight="15"/>
  <cols>
    <col min="2" max="2" width="4.57421875" style="0" bestFit="1" customWidth="1"/>
    <col min="3" max="3" width="15.28125" style="0" customWidth="1"/>
    <col min="4" max="5" width="11.57421875" style="0" customWidth="1"/>
    <col min="6" max="6" width="13.57421875" style="0" customWidth="1"/>
    <col min="7" max="8" width="11.57421875" style="0" customWidth="1"/>
    <col min="9" max="9" width="13.28125" style="0" bestFit="1" customWidth="1"/>
    <col min="10" max="10" width="13.28125" style="123" bestFit="1" customWidth="1"/>
    <col min="14" max="14" width="11.57421875" style="0" bestFit="1" customWidth="1"/>
  </cols>
  <sheetData>
    <row r="1" spans="1:7" ht="21" customHeight="1">
      <c r="A1" s="5"/>
      <c r="B1" s="144"/>
      <c r="C1" s="144"/>
      <c r="D1" s="144"/>
      <c r="E1" s="144"/>
      <c r="F1" s="144"/>
      <c r="G1" s="144"/>
    </row>
    <row r="2" spans="1:8" ht="15" customHeight="1">
      <c r="A2" s="145"/>
      <c r="B2" s="146"/>
      <c r="C2" s="147" t="s">
        <v>0</v>
      </c>
      <c r="D2" s="147"/>
      <c r="E2" s="147"/>
      <c r="F2" s="147"/>
      <c r="G2" s="147"/>
      <c r="H2" s="147"/>
    </row>
    <row r="3" spans="1:8" ht="15">
      <c r="A3" s="145"/>
      <c r="B3" s="146"/>
      <c r="C3" s="148" t="s">
        <v>1</v>
      </c>
      <c r="D3" s="148"/>
      <c r="E3" s="148"/>
      <c r="F3" s="148"/>
      <c r="G3" s="148"/>
      <c r="H3" s="148"/>
    </row>
    <row r="4" spans="1:8" ht="15" customHeight="1">
      <c r="A4" s="146"/>
      <c r="B4" s="5"/>
      <c r="C4" s="5"/>
      <c r="D4" s="5"/>
      <c r="E4" s="5"/>
      <c r="F4" s="5"/>
      <c r="G4" s="5"/>
      <c r="H4" s="5"/>
    </row>
    <row r="5" spans="1:8" ht="15" customHeight="1">
      <c r="A5" s="146"/>
      <c r="B5" s="5"/>
      <c r="C5" s="5"/>
      <c r="D5" s="5"/>
      <c r="E5" s="5"/>
      <c r="F5" s="5"/>
      <c r="G5" s="5"/>
      <c r="H5" s="5"/>
    </row>
    <row r="6" spans="1:8" ht="15" customHeight="1">
      <c r="A6" s="146"/>
      <c r="B6" s="133" t="s">
        <v>4</v>
      </c>
      <c r="C6" s="133"/>
      <c r="D6" s="11" t="str">
        <f>'Pop_T Kecil'!D6</f>
        <v>:  Lumajang</v>
      </c>
      <c r="E6" s="12"/>
      <c r="F6" s="13"/>
      <c r="G6" s="17" t="s">
        <v>3</v>
      </c>
      <c r="H6" s="14" t="str">
        <f>'Pop_T Kecil'!G6</f>
        <v>:  2023</v>
      </c>
    </row>
    <row r="7" spans="1:8" ht="15" customHeight="1">
      <c r="A7" s="146"/>
      <c r="B7" s="133" t="s">
        <v>5</v>
      </c>
      <c r="C7" s="133"/>
      <c r="D7" s="11" t="s">
        <v>60</v>
      </c>
      <c r="E7" s="12"/>
      <c r="F7" s="13"/>
      <c r="G7" s="17"/>
      <c r="H7" s="14"/>
    </row>
    <row r="8" spans="1:8" ht="15" customHeight="1">
      <c r="A8" s="5"/>
      <c r="B8" s="5"/>
      <c r="C8" s="5"/>
      <c r="D8" s="5"/>
      <c r="E8" s="5"/>
      <c r="F8" s="5"/>
      <c r="G8" s="5"/>
      <c r="H8" s="5"/>
    </row>
    <row r="9" spans="1:8" ht="15" customHeight="1">
      <c r="A9" s="149"/>
      <c r="B9" s="136" t="s">
        <v>6</v>
      </c>
      <c r="C9" s="159" t="s">
        <v>7</v>
      </c>
      <c r="D9" s="160" t="s">
        <v>8</v>
      </c>
      <c r="E9" s="160"/>
      <c r="F9" s="160"/>
      <c r="G9" s="160"/>
      <c r="H9" s="160"/>
    </row>
    <row r="10" spans="1:8" ht="26.25" customHeight="1">
      <c r="A10" s="149"/>
      <c r="B10" s="138"/>
      <c r="C10" s="154"/>
      <c r="D10" s="59" t="s">
        <v>61</v>
      </c>
      <c r="E10" s="59" t="s">
        <v>62</v>
      </c>
      <c r="F10" s="59" t="s">
        <v>63</v>
      </c>
      <c r="G10" s="59" t="s">
        <v>64</v>
      </c>
      <c r="H10" s="59" t="s">
        <v>65</v>
      </c>
    </row>
    <row r="11" spans="1:8" ht="15" customHeight="1">
      <c r="A11" s="149"/>
      <c r="B11" s="45" t="s">
        <v>76</v>
      </c>
      <c r="C11" s="30" t="s">
        <v>13</v>
      </c>
      <c r="D11" s="60" t="s">
        <v>14</v>
      </c>
      <c r="E11" s="60" t="s">
        <v>15</v>
      </c>
      <c r="F11" s="60" t="s">
        <v>16</v>
      </c>
      <c r="G11" s="60" t="s">
        <v>19</v>
      </c>
      <c r="H11" s="60" t="s">
        <v>20</v>
      </c>
    </row>
    <row r="12" spans="1:18" s="74" customFormat="1" ht="17.25" customHeight="1">
      <c r="A12" s="149"/>
      <c r="B12" s="22">
        <v>1</v>
      </c>
      <c r="C12" s="23" t="s">
        <v>96</v>
      </c>
      <c r="D12" s="75">
        <v>50606</v>
      </c>
      <c r="E12" s="75">
        <v>14713</v>
      </c>
      <c r="F12" s="75">
        <f>'[7]Pop_Unggas'!$F$13+'[8]Pop_Unggas'!$F$13+'[9]Pop_Unggas'!$F$13+'[10]Pop_Unggas'!$F$13</f>
        <v>32326.67592</v>
      </c>
      <c r="G12" s="75">
        <v>9862</v>
      </c>
      <c r="H12" s="75">
        <v>0</v>
      </c>
      <c r="I12" s="124"/>
      <c r="J12" s="124"/>
      <c r="L12" s="117"/>
      <c r="M12" s="117"/>
      <c r="N12" s="124"/>
      <c r="P12" s="117"/>
      <c r="R12" s="125"/>
    </row>
    <row r="13" spans="1:18" s="74" customFormat="1" ht="17.25" customHeight="1">
      <c r="A13" s="149"/>
      <c r="B13" s="22">
        <v>2</v>
      </c>
      <c r="C13" s="23" t="s">
        <v>97</v>
      </c>
      <c r="D13" s="75">
        <v>34385</v>
      </c>
      <c r="E13" s="75">
        <v>17018</v>
      </c>
      <c r="F13" s="75">
        <f>'[7]Pop_Unggas'!$F$14+'[8]Pop_Unggas'!$F$14+'[9]Pop_Unggas'!$F$14+'[10]Pop_Unggas'!$F$14</f>
        <v>187711.24717800002</v>
      </c>
      <c r="G13" s="75">
        <v>18630</v>
      </c>
      <c r="H13" s="75">
        <v>1801.2825</v>
      </c>
      <c r="I13" s="124"/>
      <c r="J13" s="124"/>
      <c r="L13" s="117"/>
      <c r="M13" s="117"/>
      <c r="N13" s="124"/>
      <c r="P13" s="117"/>
      <c r="R13" s="125"/>
    </row>
    <row r="14" spans="1:18" s="74" customFormat="1" ht="17.25" customHeight="1">
      <c r="A14" s="149"/>
      <c r="B14" s="22">
        <v>3</v>
      </c>
      <c r="C14" s="23" t="s">
        <v>98</v>
      </c>
      <c r="D14" s="75">
        <v>68612</v>
      </c>
      <c r="E14" s="75">
        <v>0</v>
      </c>
      <c r="F14" s="75">
        <f>'[7]Pop_Unggas'!$F$15+'[8]Pop_Unggas'!$F$15+'[9]Pop_Unggas'!$F$15+'[10]Pop_Unggas'!$F$15</f>
        <v>670596.643008</v>
      </c>
      <c r="G14" s="75">
        <v>22617</v>
      </c>
      <c r="H14" s="75">
        <v>0</v>
      </c>
      <c r="I14" s="124"/>
      <c r="J14" s="124"/>
      <c r="L14" s="117"/>
      <c r="M14" s="117"/>
      <c r="N14" s="124"/>
      <c r="P14" s="117"/>
      <c r="R14" s="125"/>
    </row>
    <row r="15" spans="1:18" s="74" customFormat="1" ht="17.25" customHeight="1">
      <c r="A15" s="149"/>
      <c r="B15" s="22">
        <v>4</v>
      </c>
      <c r="C15" s="23" t="s">
        <v>99</v>
      </c>
      <c r="D15" s="75">
        <v>88440</v>
      </c>
      <c r="E15" s="75">
        <v>27031</v>
      </c>
      <c r="F15" s="75">
        <f>'[7]Pop_Unggas'!$F$16+'[8]Pop_Unggas'!$F$16+'[9]Pop_Unggas'!$F$16+'[10]Pop_Unggas'!$F$16</f>
        <v>1284725.347434</v>
      </c>
      <c r="G15" s="75">
        <v>18350</v>
      </c>
      <c r="H15" s="75">
        <v>9839</v>
      </c>
      <c r="I15" s="124"/>
      <c r="J15" s="124"/>
      <c r="L15" s="117"/>
      <c r="M15" s="117"/>
      <c r="N15" s="124"/>
      <c r="P15" s="117"/>
      <c r="R15" s="125"/>
    </row>
    <row r="16" spans="1:18" s="74" customFormat="1" ht="17.25" customHeight="1">
      <c r="A16" s="149"/>
      <c r="B16" s="22">
        <v>5</v>
      </c>
      <c r="C16" s="23" t="s">
        <v>100</v>
      </c>
      <c r="D16" s="75">
        <v>138627</v>
      </c>
      <c r="E16" s="75">
        <v>33201</v>
      </c>
      <c r="F16" s="75">
        <f>'[7]Pop_Unggas'!$F$17+'[8]Pop_Unggas'!$F$17+'[9]Pop_Unggas'!$F$17+'[10]Pop_Unggas'!$F$17</f>
        <v>1259874.40221</v>
      </c>
      <c r="G16" s="75">
        <v>28717</v>
      </c>
      <c r="H16" s="75">
        <v>2295</v>
      </c>
      <c r="I16" s="124"/>
      <c r="J16" s="124"/>
      <c r="L16" s="117"/>
      <c r="M16" s="117"/>
      <c r="N16" s="124"/>
      <c r="P16" s="117"/>
      <c r="R16" s="125"/>
    </row>
    <row r="17" spans="1:18" s="74" customFormat="1" ht="17.25" customHeight="1">
      <c r="A17" s="149"/>
      <c r="B17" s="22">
        <v>6</v>
      </c>
      <c r="C17" s="23" t="s">
        <v>101</v>
      </c>
      <c r="D17" s="75">
        <v>20200</v>
      </c>
      <c r="E17" s="75">
        <v>16768</v>
      </c>
      <c r="F17" s="75">
        <f>'[7]Pop_Unggas'!$F$18+'[9]Pop_Unggas'!$F$18+'[10]Pop_Unggas'!$F$18+'[11]Pop_Unggas'!$E$17</f>
        <v>66211.893252</v>
      </c>
      <c r="G17" s="75">
        <v>7817</v>
      </c>
      <c r="H17" s="75">
        <v>521</v>
      </c>
      <c r="I17" s="124"/>
      <c r="J17" s="124"/>
      <c r="L17" s="117"/>
      <c r="M17" s="117"/>
      <c r="N17" s="124"/>
      <c r="P17" s="117"/>
      <c r="R17" s="125"/>
    </row>
    <row r="18" spans="1:18" s="74" customFormat="1" ht="17.25" customHeight="1">
      <c r="A18" s="149"/>
      <c r="B18" s="22">
        <v>7</v>
      </c>
      <c r="C18" s="23" t="s">
        <v>102</v>
      </c>
      <c r="D18" s="75">
        <v>70465</v>
      </c>
      <c r="E18" s="75">
        <v>59199</v>
      </c>
      <c r="F18" s="75">
        <f>'[7]Pop_Unggas'!$F$19+'[8]Pop_Unggas'!$F$19+'[9]Pop_Unggas'!$F$19+'[10]Pop_Unggas'!$F$19</f>
        <v>79995.74682599999</v>
      </c>
      <c r="G18" s="75">
        <v>10811</v>
      </c>
      <c r="H18" s="75">
        <v>1991</v>
      </c>
      <c r="I18" s="124"/>
      <c r="J18" s="124"/>
      <c r="L18" s="117"/>
      <c r="M18" s="117"/>
      <c r="N18" s="124"/>
      <c r="P18" s="117"/>
      <c r="R18" s="125"/>
    </row>
    <row r="19" spans="1:18" s="74" customFormat="1" ht="17.25" customHeight="1">
      <c r="A19" s="149"/>
      <c r="B19" s="22">
        <v>8</v>
      </c>
      <c r="C19" s="23" t="s">
        <v>103</v>
      </c>
      <c r="D19" s="75">
        <v>47413</v>
      </c>
      <c r="E19" s="75">
        <v>26562</v>
      </c>
      <c r="F19" s="75">
        <f>'[7]Pop_Unggas'!$F$20+'[8]Pop_Unggas'!$F$20+'[9]Pop_Unggas'!$F$20+'[10]Pop_Unggas'!$F$20</f>
        <v>75869.96515199999</v>
      </c>
      <c r="G19" s="75">
        <v>18969</v>
      </c>
      <c r="H19" s="75">
        <v>1055</v>
      </c>
      <c r="I19" s="124"/>
      <c r="J19" s="124"/>
      <c r="L19" s="117"/>
      <c r="M19" s="117"/>
      <c r="N19" s="124"/>
      <c r="P19" s="117"/>
      <c r="R19" s="125"/>
    </row>
    <row r="20" spans="1:18" s="74" customFormat="1" ht="17.25" customHeight="1">
      <c r="A20" s="149"/>
      <c r="B20" s="22">
        <v>9</v>
      </c>
      <c r="C20" s="23" t="s">
        <v>104</v>
      </c>
      <c r="D20" s="75">
        <v>68140</v>
      </c>
      <c r="E20" s="75">
        <v>28237</v>
      </c>
      <c r="F20" s="75">
        <f>'[7]Pop_Unggas'!$F$21+'[8]Pop_Unggas'!$F$21+'[9]Pop_Unggas'!$F$21+'[10]Pop_Unggas'!$F$21</f>
        <v>343793.47248</v>
      </c>
      <c r="G20" s="75">
        <v>20754</v>
      </c>
      <c r="H20" s="75">
        <v>3667</v>
      </c>
      <c r="I20" s="124"/>
      <c r="J20" s="124"/>
      <c r="L20" s="117"/>
      <c r="M20" s="117"/>
      <c r="N20" s="124"/>
      <c r="P20" s="117"/>
      <c r="R20" s="125"/>
    </row>
    <row r="21" spans="1:18" s="74" customFormat="1" ht="17.25" customHeight="1">
      <c r="A21" s="149"/>
      <c r="B21" s="22">
        <v>10</v>
      </c>
      <c r="C21" s="23" t="s">
        <v>105</v>
      </c>
      <c r="D21" s="75">
        <v>105854</v>
      </c>
      <c r="E21" s="75">
        <v>23556</v>
      </c>
      <c r="F21" s="75">
        <f>'[7]Pop_Unggas'!$F$22+'[9]Pop_Unggas'!$F$22+'[9]Pop_Unggas'!$F$22+'[10]Pop_Unggas'!$F$22</f>
        <v>98454.918624</v>
      </c>
      <c r="G21" s="75">
        <v>34548</v>
      </c>
      <c r="H21" s="75">
        <v>2020</v>
      </c>
      <c r="I21" s="124"/>
      <c r="J21" s="124"/>
      <c r="L21" s="117"/>
      <c r="M21" s="117"/>
      <c r="N21" s="124"/>
      <c r="P21" s="117"/>
      <c r="R21" s="125"/>
    </row>
    <row r="22" spans="1:18" s="74" customFormat="1" ht="17.25" customHeight="1">
      <c r="A22" s="149"/>
      <c r="B22" s="22">
        <v>11</v>
      </c>
      <c r="C22" s="23" t="s">
        <v>106</v>
      </c>
      <c r="D22" s="75">
        <v>47217</v>
      </c>
      <c r="E22" s="75">
        <v>0</v>
      </c>
      <c r="F22" s="75">
        <f>'[7]Pop_Unggas'!$F$23+'[8]Pop_Unggas'!$F$23+'[9]Pop_Unggas'!$F$23+'[10]Pop_Unggas'!$F$23</f>
        <v>196071.080706</v>
      </c>
      <c r="G22" s="75">
        <v>10154</v>
      </c>
      <c r="H22" s="75">
        <v>0</v>
      </c>
      <c r="I22" s="124"/>
      <c r="J22" s="124"/>
      <c r="L22" s="117"/>
      <c r="M22" s="117"/>
      <c r="N22" s="124"/>
      <c r="P22" s="117"/>
      <c r="R22" s="125"/>
    </row>
    <row r="23" spans="1:18" s="74" customFormat="1" ht="17.25" customHeight="1">
      <c r="A23" s="149"/>
      <c r="B23" s="22">
        <v>12</v>
      </c>
      <c r="C23" s="23" t="s">
        <v>107</v>
      </c>
      <c r="D23" s="75">
        <v>104079</v>
      </c>
      <c r="E23" s="75">
        <v>16547</v>
      </c>
      <c r="F23" s="75">
        <f>'[7]Pop_Unggas'!$F$24+'[8]Pop_Unggas'!$F$24+'[9]Pop_Unggas'!$F$24+'[10]Pop_Unggas'!$F$24</f>
        <v>99602.258202</v>
      </c>
      <c r="G23" s="75">
        <v>23779</v>
      </c>
      <c r="H23" s="75">
        <v>961</v>
      </c>
      <c r="I23" s="124"/>
      <c r="J23" s="124"/>
      <c r="L23" s="117"/>
      <c r="M23" s="117"/>
      <c r="N23" s="124"/>
      <c r="P23" s="117"/>
      <c r="R23" s="125"/>
    </row>
    <row r="24" spans="1:18" s="74" customFormat="1" ht="17.25" customHeight="1">
      <c r="A24" s="149"/>
      <c r="B24" s="22">
        <v>13</v>
      </c>
      <c r="C24" s="23" t="s">
        <v>108</v>
      </c>
      <c r="D24" s="75">
        <v>232575</v>
      </c>
      <c r="E24" s="75">
        <v>25774</v>
      </c>
      <c r="F24" s="75">
        <f>'[7]Pop_Unggas'!$F$25+'[8]Pop_Unggas'!$F$25+'[9]Pop_Unggas'!$F$25+'[10]Pop_Unggas'!$F$25</f>
        <v>405871.664148</v>
      </c>
      <c r="G24" s="75">
        <v>9272</v>
      </c>
      <c r="H24" s="75">
        <v>618</v>
      </c>
      <c r="I24" s="124"/>
      <c r="J24" s="124"/>
      <c r="L24" s="117"/>
      <c r="M24" s="117"/>
      <c r="N24" s="124"/>
      <c r="P24" s="117"/>
      <c r="R24" s="125"/>
    </row>
    <row r="25" spans="1:18" s="74" customFormat="1" ht="17.25" customHeight="1">
      <c r="A25" s="149"/>
      <c r="B25" s="22">
        <v>14</v>
      </c>
      <c r="C25" s="23" t="s">
        <v>109</v>
      </c>
      <c r="D25" s="75">
        <v>59296</v>
      </c>
      <c r="E25" s="75">
        <v>26959</v>
      </c>
      <c r="F25" s="75">
        <f>'[7]Pop_Unggas'!$F$26+'[8]Pop_Unggas'!$F$26+'[9]Pop_Unggas'!$F$26+'[10]Pop_Unggas'!$F$26</f>
        <v>46538.390214</v>
      </c>
      <c r="G25" s="75">
        <v>52102</v>
      </c>
      <c r="H25" s="75">
        <v>2736</v>
      </c>
      <c r="I25" s="124"/>
      <c r="J25" s="124"/>
      <c r="L25" s="117"/>
      <c r="M25" s="117"/>
      <c r="N25" s="124"/>
      <c r="P25" s="117"/>
      <c r="R25" s="125"/>
    </row>
    <row r="26" spans="1:18" s="74" customFormat="1" ht="17.25" customHeight="1">
      <c r="A26" s="149"/>
      <c r="B26" s="22">
        <v>15</v>
      </c>
      <c r="C26" s="23" t="s">
        <v>110</v>
      </c>
      <c r="D26" s="75">
        <v>62852</v>
      </c>
      <c r="E26" s="75">
        <v>30407</v>
      </c>
      <c r="F26" s="75">
        <f>'[7]Pop_Unggas'!$F$27+'[8]Pop_Unggas'!$F$27+'[9]Pop_Unggas'!$F$27+'[10]Pop_Unggas'!$F$27</f>
        <v>240678.887022</v>
      </c>
      <c r="G26" s="75">
        <v>9483</v>
      </c>
      <c r="H26" s="75">
        <v>0</v>
      </c>
      <c r="I26" s="124"/>
      <c r="J26" s="124"/>
      <c r="L26" s="117"/>
      <c r="M26" s="117"/>
      <c r="N26" s="124"/>
      <c r="P26" s="117"/>
      <c r="R26" s="125"/>
    </row>
    <row r="27" spans="1:18" s="74" customFormat="1" ht="17.25" customHeight="1">
      <c r="A27" s="149"/>
      <c r="B27" s="22">
        <v>16</v>
      </c>
      <c r="C27" s="23" t="s">
        <v>111</v>
      </c>
      <c r="D27" s="75">
        <v>256901</v>
      </c>
      <c r="E27" s="75">
        <v>0</v>
      </c>
      <c r="F27" s="75">
        <f>'[7]Pop_Unggas'!$F$28+'[8]Pop_Unggas'!$F$28+'[9]Pop_Unggas'!$F$28+'[10]Pop_Unggas'!$F$28</f>
        <v>338723.445384</v>
      </c>
      <c r="G27" s="75">
        <v>5282</v>
      </c>
      <c r="H27" s="75">
        <v>0</v>
      </c>
      <c r="I27" s="124"/>
      <c r="J27" s="124"/>
      <c r="L27" s="117"/>
      <c r="M27" s="117"/>
      <c r="N27" s="124"/>
      <c r="P27" s="117"/>
      <c r="R27" s="125"/>
    </row>
    <row r="28" spans="1:18" s="74" customFormat="1" ht="17.25" customHeight="1">
      <c r="A28" s="149"/>
      <c r="B28" s="22">
        <v>17</v>
      </c>
      <c r="C28" s="23" t="s">
        <v>112</v>
      </c>
      <c r="D28" s="75">
        <v>45425</v>
      </c>
      <c r="E28" s="75">
        <v>496792</v>
      </c>
      <c r="F28" s="75">
        <f>'[7]Pop_Unggas'!$F$29+'[8]Pop_Unggas'!$F$29+'[9]Pop_Unggas'!$F$29+'[10]Pop_Unggas'!$F$29</f>
        <v>5281036.541658</v>
      </c>
      <c r="G28" s="75">
        <v>11340</v>
      </c>
      <c r="H28" s="75">
        <v>997</v>
      </c>
      <c r="I28" s="124"/>
      <c r="J28" s="124"/>
      <c r="L28" s="117"/>
      <c r="M28" s="117"/>
      <c r="N28" s="124"/>
      <c r="P28" s="117"/>
      <c r="R28" s="125"/>
    </row>
    <row r="29" spans="1:18" s="74" customFormat="1" ht="17.25" customHeight="1">
      <c r="A29" s="149"/>
      <c r="B29" s="22">
        <v>18</v>
      </c>
      <c r="C29" s="23" t="s">
        <v>113</v>
      </c>
      <c r="D29" s="75">
        <v>63129</v>
      </c>
      <c r="E29" s="75">
        <v>1780</v>
      </c>
      <c r="F29" s="75">
        <f>'[7]Pop_Unggas'!$F$30+'[8]Pop_Unggas'!$F$30+'[9]Pop_Unggas'!$F$30+'[10]Pop_Unggas'!$F$30</f>
        <v>63709.119936</v>
      </c>
      <c r="G29" s="75">
        <v>6626</v>
      </c>
      <c r="H29" s="75">
        <v>0</v>
      </c>
      <c r="I29" s="124"/>
      <c r="J29" s="124"/>
      <c r="L29" s="117"/>
      <c r="M29" s="117"/>
      <c r="N29" s="124"/>
      <c r="P29" s="117"/>
      <c r="R29" s="125"/>
    </row>
    <row r="30" spans="1:18" s="74" customFormat="1" ht="17.25" customHeight="1">
      <c r="A30" s="149"/>
      <c r="B30" s="22">
        <v>19</v>
      </c>
      <c r="C30" s="23" t="s">
        <v>114</v>
      </c>
      <c r="D30" s="75">
        <v>28256</v>
      </c>
      <c r="E30" s="75">
        <v>26407</v>
      </c>
      <c r="F30" s="75">
        <f>'[7]Pop_Unggas'!$F$31+'[8]Pop_Unggas'!$F$31+'[9]Pop_Unggas'!$F$31+'[10]Pop_Unggas'!$F$31</f>
        <v>346746.480408</v>
      </c>
      <c r="G30" s="75">
        <v>8519</v>
      </c>
      <c r="H30" s="75">
        <v>275</v>
      </c>
      <c r="I30" s="124"/>
      <c r="J30" s="124"/>
      <c r="L30" s="117"/>
      <c r="M30" s="117"/>
      <c r="N30" s="124"/>
      <c r="P30" s="117"/>
      <c r="R30" s="125"/>
    </row>
    <row r="31" spans="1:18" s="74" customFormat="1" ht="17.25" customHeight="1">
      <c r="A31" s="149"/>
      <c r="B31" s="22">
        <v>20</v>
      </c>
      <c r="C31" s="23" t="s">
        <v>115</v>
      </c>
      <c r="D31" s="75">
        <v>88573</v>
      </c>
      <c r="E31" s="75">
        <v>20375</v>
      </c>
      <c r="F31" s="75">
        <f>'[7]Pop_Unggas'!$F$32+'[8]Pop_Unggas'!$F$32+'[9]Pop_Unggas'!$F$32+'[10]Pop_Unggas'!$F$32</f>
        <v>493650.932958</v>
      </c>
      <c r="G31" s="75">
        <v>20064.9825</v>
      </c>
      <c r="H31" s="75">
        <v>3237</v>
      </c>
      <c r="I31" s="124"/>
      <c r="J31" s="124"/>
      <c r="L31" s="117"/>
      <c r="M31" s="117"/>
      <c r="N31" s="124"/>
      <c r="P31" s="117"/>
      <c r="R31" s="125"/>
    </row>
    <row r="32" spans="1:18" s="74" customFormat="1" ht="17.25" customHeight="1">
      <c r="A32" s="149"/>
      <c r="B32" s="22">
        <v>21</v>
      </c>
      <c r="C32" s="23" t="s">
        <v>116</v>
      </c>
      <c r="D32" s="75">
        <v>220699</v>
      </c>
      <c r="E32" s="75">
        <v>0</v>
      </c>
      <c r="F32" s="75">
        <f>'[7]Pop_Unggas'!$F$33+'[8]Pop_Unggas'!$F$33+'[9]Pop_Unggas'!$F$33+'[10]Pop_Unggas'!$F$33</f>
        <v>109976.861736</v>
      </c>
      <c r="G32" s="75">
        <v>0</v>
      </c>
      <c r="H32" s="75">
        <v>0</v>
      </c>
      <c r="I32" s="124"/>
      <c r="J32" s="124"/>
      <c r="L32" s="117"/>
      <c r="M32" s="117"/>
      <c r="N32" s="124"/>
      <c r="P32" s="117"/>
      <c r="R32" s="125"/>
    </row>
    <row r="33" spans="1:13" s="74" customFormat="1" ht="17.25" customHeight="1">
      <c r="A33" s="149"/>
      <c r="B33" s="42"/>
      <c r="C33" s="76"/>
      <c r="D33" s="77"/>
      <c r="E33" s="77"/>
      <c r="F33" s="77"/>
      <c r="G33" s="77"/>
      <c r="H33" s="77"/>
      <c r="J33" s="124"/>
      <c r="K33" s="117"/>
      <c r="L33" s="117"/>
      <c r="M33" s="117"/>
    </row>
    <row r="34" spans="1:8" ht="20.25" customHeight="1">
      <c r="A34" s="149"/>
      <c r="B34" s="155" t="s">
        <v>58</v>
      </c>
      <c r="C34" s="156"/>
      <c r="D34" s="58">
        <f>SUM(D12:D32)</f>
        <v>1901744</v>
      </c>
      <c r="E34" s="58">
        <f>SUM(E12:E32)</f>
        <v>891326</v>
      </c>
      <c r="F34" s="58">
        <f>SUM(F12:F32)</f>
        <v>11722165.974456</v>
      </c>
      <c r="G34" s="58">
        <f>SUM(G12:G32)</f>
        <v>347696.9825</v>
      </c>
      <c r="H34" s="58">
        <f>SUM(H12:H32)</f>
        <v>32013.2825</v>
      </c>
    </row>
    <row r="36" ht="15">
      <c r="B36" t="s">
        <v>51</v>
      </c>
    </row>
    <row r="37" ht="15">
      <c r="B37" t="s">
        <v>122</v>
      </c>
    </row>
  </sheetData>
  <sheetProtection/>
  <mergeCells count="13">
    <mergeCell ref="B1:G1"/>
    <mergeCell ref="A2:A3"/>
    <mergeCell ref="B2:B3"/>
    <mergeCell ref="A4:A7"/>
    <mergeCell ref="B6:C6"/>
    <mergeCell ref="B7:C7"/>
    <mergeCell ref="A9:A34"/>
    <mergeCell ref="B9:B10"/>
    <mergeCell ref="C9:C10"/>
    <mergeCell ref="B34:C34"/>
    <mergeCell ref="D9:H9"/>
    <mergeCell ref="C2:H2"/>
    <mergeCell ref="C3:H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view="pageBreakPreview" zoomScale="84" zoomScaleSheetLayoutView="84" zoomScalePageLayoutView="0" workbookViewId="0" topLeftCell="A1">
      <selection activeCell="K28" sqref="K28"/>
    </sheetView>
  </sheetViews>
  <sheetFormatPr defaultColWidth="9.140625" defaultRowHeight="15"/>
  <cols>
    <col min="2" max="2" width="4.57421875" style="0" bestFit="1" customWidth="1"/>
    <col min="3" max="3" width="21.140625" style="0" customWidth="1"/>
    <col min="4" max="6" width="15.140625" style="0" customWidth="1"/>
  </cols>
  <sheetData>
    <row r="1" spans="1:7" ht="21" customHeight="1">
      <c r="A1" s="5"/>
      <c r="B1" s="144"/>
      <c r="C1" s="144"/>
      <c r="D1" s="144"/>
      <c r="E1" s="144"/>
      <c r="F1" s="144"/>
      <c r="G1" s="144"/>
    </row>
    <row r="2" spans="1:7" ht="15" customHeight="1">
      <c r="A2" s="145"/>
      <c r="B2" s="146"/>
      <c r="C2" s="161" t="s">
        <v>93</v>
      </c>
      <c r="D2" s="161"/>
      <c r="E2" s="161"/>
      <c r="F2" s="161"/>
      <c r="G2" s="9"/>
    </row>
    <row r="3" spans="1:7" ht="15">
      <c r="A3" s="145"/>
      <c r="B3" s="146"/>
      <c r="C3" s="148" t="s">
        <v>1</v>
      </c>
      <c r="D3" s="148"/>
      <c r="E3" s="148"/>
      <c r="F3" s="148"/>
      <c r="G3" s="10"/>
    </row>
    <row r="4" spans="1:7" ht="15" customHeight="1">
      <c r="A4" s="146"/>
      <c r="B4" s="5"/>
      <c r="C4" s="5"/>
      <c r="D4" s="5"/>
      <c r="E4" s="5"/>
      <c r="F4" s="5"/>
      <c r="G4" s="5"/>
    </row>
    <row r="5" spans="1:7" ht="15" customHeight="1">
      <c r="A5" s="146"/>
      <c r="B5" s="5"/>
      <c r="C5" s="5"/>
      <c r="D5" s="5"/>
      <c r="E5" s="5"/>
      <c r="F5" s="5"/>
      <c r="G5" s="5"/>
    </row>
    <row r="6" spans="1:7" ht="15" customHeight="1">
      <c r="A6" s="146"/>
      <c r="B6" s="133" t="s">
        <v>4</v>
      </c>
      <c r="C6" s="133"/>
      <c r="D6" s="11" t="str">
        <f>Pop_Unggas!D6</f>
        <v>:  Lumajang</v>
      </c>
      <c r="E6" s="69" t="s">
        <v>3</v>
      </c>
      <c r="F6" s="14" t="str">
        <f>Pop_Unggas!H6</f>
        <v>:  2023</v>
      </c>
      <c r="G6" s="4"/>
    </row>
    <row r="7" spans="1:7" ht="15" customHeight="1">
      <c r="A7" s="146"/>
      <c r="B7" s="133" t="s">
        <v>5</v>
      </c>
      <c r="C7" s="133"/>
      <c r="D7" s="11" t="s">
        <v>66</v>
      </c>
      <c r="E7" s="69"/>
      <c r="F7" s="14"/>
      <c r="G7" s="4"/>
    </row>
    <row r="8" spans="1:7" ht="15" customHeight="1">
      <c r="A8" s="5"/>
      <c r="B8" s="5"/>
      <c r="C8" s="5"/>
      <c r="D8" s="5"/>
      <c r="E8" s="5"/>
      <c r="F8" s="5"/>
      <c r="G8" s="5"/>
    </row>
    <row r="9" spans="1:6" ht="15" customHeight="1">
      <c r="A9" s="149"/>
      <c r="B9" s="136" t="s">
        <v>6</v>
      </c>
      <c r="C9" s="136" t="s">
        <v>7</v>
      </c>
      <c r="D9" s="157" t="s">
        <v>8</v>
      </c>
      <c r="E9" s="158"/>
      <c r="F9" s="158"/>
    </row>
    <row r="10" spans="1:6" ht="15" customHeight="1">
      <c r="A10" s="149"/>
      <c r="B10" s="138"/>
      <c r="C10" s="154"/>
      <c r="D10" s="56" t="s">
        <v>67</v>
      </c>
      <c r="E10" s="56" t="s">
        <v>68</v>
      </c>
      <c r="F10" s="56" t="s">
        <v>69</v>
      </c>
    </row>
    <row r="11" spans="1:6" ht="15" customHeight="1">
      <c r="A11" s="149"/>
      <c r="B11" s="45" t="s">
        <v>12</v>
      </c>
      <c r="C11" s="52" t="s">
        <v>13</v>
      </c>
      <c r="D11" s="60" t="s">
        <v>14</v>
      </c>
      <c r="E11" s="60" t="s">
        <v>15</v>
      </c>
      <c r="F11" s="60" t="s">
        <v>16</v>
      </c>
    </row>
    <row r="12" spans="1:6" s="74" customFormat="1" ht="17.25" customHeight="1">
      <c r="A12" s="149"/>
      <c r="B12" s="22">
        <v>1</v>
      </c>
      <c r="C12" s="23" t="s">
        <v>96</v>
      </c>
      <c r="D12" s="79">
        <v>0</v>
      </c>
      <c r="E12" s="79">
        <v>3502</v>
      </c>
      <c r="F12" s="79">
        <v>0</v>
      </c>
    </row>
    <row r="13" spans="1:6" s="74" customFormat="1" ht="17.25" customHeight="1">
      <c r="A13" s="149"/>
      <c r="B13" s="22">
        <v>2</v>
      </c>
      <c r="C13" s="23" t="s">
        <v>97</v>
      </c>
      <c r="D13" s="79">
        <v>2071</v>
      </c>
      <c r="E13" s="79">
        <v>0</v>
      </c>
      <c r="F13" s="79">
        <v>2000</v>
      </c>
    </row>
    <row r="14" spans="1:6" s="74" customFormat="1" ht="17.25" customHeight="1">
      <c r="A14" s="149"/>
      <c r="B14" s="22">
        <v>3</v>
      </c>
      <c r="C14" s="23" t="s">
        <v>98</v>
      </c>
      <c r="D14" s="79">
        <v>64</v>
      </c>
      <c r="E14" s="79">
        <v>0</v>
      </c>
      <c r="F14" s="79">
        <v>0</v>
      </c>
    </row>
    <row r="15" spans="1:6" s="74" customFormat="1" ht="17.25" customHeight="1">
      <c r="A15" s="149"/>
      <c r="B15" s="22">
        <v>4</v>
      </c>
      <c r="C15" s="23" t="s">
        <v>99</v>
      </c>
      <c r="D15" s="79">
        <v>1132</v>
      </c>
      <c r="E15" s="79">
        <v>2173</v>
      </c>
      <c r="F15" s="79">
        <v>9095</v>
      </c>
    </row>
    <row r="16" spans="1:6" s="74" customFormat="1" ht="17.25" customHeight="1">
      <c r="A16" s="149"/>
      <c r="B16" s="22">
        <v>5</v>
      </c>
      <c r="C16" s="23" t="s">
        <v>100</v>
      </c>
      <c r="D16" s="79">
        <v>1283</v>
      </c>
      <c r="E16" s="79">
        <v>1040</v>
      </c>
      <c r="F16" s="79">
        <v>12329</v>
      </c>
    </row>
    <row r="17" spans="1:6" s="74" customFormat="1" ht="17.25" customHeight="1">
      <c r="A17" s="149"/>
      <c r="B17" s="22">
        <v>6</v>
      </c>
      <c r="C17" s="23" t="s">
        <v>101</v>
      </c>
      <c r="D17" s="79">
        <v>203</v>
      </c>
      <c r="E17" s="79">
        <v>677</v>
      </c>
      <c r="F17" s="79">
        <v>3780</v>
      </c>
    </row>
    <row r="18" spans="1:6" s="74" customFormat="1" ht="17.25" customHeight="1">
      <c r="A18" s="149"/>
      <c r="B18" s="22">
        <v>7</v>
      </c>
      <c r="C18" s="23" t="s">
        <v>102</v>
      </c>
      <c r="D18" s="79">
        <v>387</v>
      </c>
      <c r="E18" s="79">
        <v>994</v>
      </c>
      <c r="F18" s="79">
        <v>7262</v>
      </c>
    </row>
    <row r="19" spans="1:6" s="74" customFormat="1" ht="17.25" customHeight="1">
      <c r="A19" s="149"/>
      <c r="B19" s="22">
        <v>8</v>
      </c>
      <c r="C19" s="23" t="s">
        <v>103</v>
      </c>
      <c r="D19" s="79">
        <v>304</v>
      </c>
      <c r="E19" s="79">
        <v>51085</v>
      </c>
      <c r="F19" s="79">
        <v>12877</v>
      </c>
    </row>
    <row r="20" spans="1:6" s="74" customFormat="1" ht="17.25" customHeight="1">
      <c r="A20" s="149"/>
      <c r="B20" s="22">
        <v>9</v>
      </c>
      <c r="C20" s="23" t="s">
        <v>104</v>
      </c>
      <c r="D20" s="79">
        <v>413</v>
      </c>
      <c r="E20" s="79">
        <v>2473</v>
      </c>
      <c r="F20" s="79">
        <v>19793</v>
      </c>
    </row>
    <row r="21" spans="1:6" s="74" customFormat="1" ht="17.25" customHeight="1">
      <c r="A21" s="149"/>
      <c r="B21" s="22">
        <v>10</v>
      </c>
      <c r="C21" s="23" t="s">
        <v>105</v>
      </c>
      <c r="D21" s="79">
        <v>223</v>
      </c>
      <c r="E21" s="79">
        <v>11778</v>
      </c>
      <c r="F21" s="79">
        <v>11221</v>
      </c>
    </row>
    <row r="22" spans="1:6" s="74" customFormat="1" ht="17.25" customHeight="1">
      <c r="A22" s="149"/>
      <c r="B22" s="22">
        <v>11</v>
      </c>
      <c r="C22" s="23" t="s">
        <v>106</v>
      </c>
      <c r="D22" s="79">
        <v>16</v>
      </c>
      <c r="E22" s="79">
        <v>42732</v>
      </c>
      <c r="F22" s="79">
        <v>12533</v>
      </c>
    </row>
    <row r="23" spans="1:6" s="74" customFormat="1" ht="17.25" customHeight="1">
      <c r="A23" s="149"/>
      <c r="B23" s="22">
        <v>12</v>
      </c>
      <c r="C23" s="23" t="s">
        <v>107</v>
      </c>
      <c r="D23" s="79">
        <v>118</v>
      </c>
      <c r="E23" s="79">
        <v>0</v>
      </c>
      <c r="F23" s="79">
        <v>2412</v>
      </c>
    </row>
    <row r="24" spans="1:6" s="74" customFormat="1" ht="17.25" customHeight="1">
      <c r="A24" s="149"/>
      <c r="B24" s="22">
        <v>13</v>
      </c>
      <c r="C24" s="23" t="s">
        <v>108</v>
      </c>
      <c r="D24" s="79">
        <v>425</v>
      </c>
      <c r="E24" s="79">
        <v>8297</v>
      </c>
      <c r="F24" s="79">
        <v>8996</v>
      </c>
    </row>
    <row r="25" spans="1:6" s="74" customFormat="1" ht="17.25" customHeight="1">
      <c r="A25" s="149"/>
      <c r="B25" s="22">
        <v>14</v>
      </c>
      <c r="C25" s="23" t="s">
        <v>109</v>
      </c>
      <c r="D25" s="79">
        <v>491</v>
      </c>
      <c r="E25" s="79">
        <v>4944</v>
      </c>
      <c r="F25" s="79">
        <v>4005</v>
      </c>
    </row>
    <row r="26" spans="1:6" s="74" customFormat="1" ht="17.25" customHeight="1">
      <c r="A26" s="149"/>
      <c r="B26" s="22">
        <v>15</v>
      </c>
      <c r="C26" s="23" t="s">
        <v>110</v>
      </c>
      <c r="D26" s="79">
        <v>198</v>
      </c>
      <c r="E26" s="79">
        <v>0</v>
      </c>
      <c r="F26" s="79">
        <v>8266</v>
      </c>
    </row>
    <row r="27" spans="1:6" s="74" customFormat="1" ht="17.25" customHeight="1">
      <c r="A27" s="149"/>
      <c r="B27" s="22">
        <v>16</v>
      </c>
      <c r="C27" s="23" t="s">
        <v>111</v>
      </c>
      <c r="D27" s="79">
        <v>18</v>
      </c>
      <c r="E27" s="79">
        <v>0</v>
      </c>
      <c r="F27" s="79">
        <v>4198</v>
      </c>
    </row>
    <row r="28" spans="1:6" s="74" customFormat="1" ht="17.25" customHeight="1">
      <c r="A28" s="149"/>
      <c r="B28" s="22">
        <v>17</v>
      </c>
      <c r="C28" s="23" t="s">
        <v>112</v>
      </c>
      <c r="D28" s="79">
        <v>377</v>
      </c>
      <c r="E28" s="79">
        <v>0</v>
      </c>
      <c r="F28" s="79">
        <v>7080</v>
      </c>
    </row>
    <row r="29" spans="1:6" s="74" customFormat="1" ht="17.25" customHeight="1">
      <c r="A29" s="149"/>
      <c r="B29" s="22">
        <v>18</v>
      </c>
      <c r="C29" s="23" t="s">
        <v>113</v>
      </c>
      <c r="D29" s="79">
        <v>950</v>
      </c>
      <c r="E29" s="79">
        <v>0</v>
      </c>
      <c r="F29" s="79">
        <v>7271</v>
      </c>
    </row>
    <row r="30" spans="1:6" s="74" customFormat="1" ht="17.25" customHeight="1">
      <c r="A30" s="149"/>
      <c r="B30" s="22">
        <v>19</v>
      </c>
      <c r="C30" s="23" t="s">
        <v>114</v>
      </c>
      <c r="D30" s="79">
        <v>722</v>
      </c>
      <c r="E30" s="79">
        <v>8154</v>
      </c>
      <c r="F30" s="79">
        <v>7519</v>
      </c>
    </row>
    <row r="31" spans="1:6" s="74" customFormat="1" ht="17.25" customHeight="1">
      <c r="A31" s="149"/>
      <c r="B31" s="22">
        <v>20</v>
      </c>
      <c r="C31" s="23" t="s">
        <v>115</v>
      </c>
      <c r="D31" s="79">
        <v>971</v>
      </c>
      <c r="E31" s="79">
        <v>4872</v>
      </c>
      <c r="F31" s="79">
        <v>14870</v>
      </c>
    </row>
    <row r="32" spans="1:6" s="74" customFormat="1" ht="17.25" customHeight="1">
      <c r="A32" s="149"/>
      <c r="B32" s="22">
        <v>21</v>
      </c>
      <c r="C32" s="23" t="s">
        <v>116</v>
      </c>
      <c r="D32" s="79">
        <v>213</v>
      </c>
      <c r="E32" s="79">
        <v>0</v>
      </c>
      <c r="F32" s="79">
        <v>20863</v>
      </c>
    </row>
    <row r="33" spans="1:6" s="74" customFormat="1" ht="17.25" customHeight="1">
      <c r="A33" s="149"/>
      <c r="B33" s="22"/>
      <c r="C33" s="76"/>
      <c r="D33" s="80"/>
      <c r="E33" s="80"/>
      <c r="F33" s="80"/>
    </row>
    <row r="34" spans="1:6" ht="20.25" customHeight="1">
      <c r="A34" s="149"/>
      <c r="B34" s="152" t="s">
        <v>58</v>
      </c>
      <c r="C34" s="153"/>
      <c r="D34" s="61">
        <f>SUM(D12:D32)</f>
        <v>10579</v>
      </c>
      <c r="E34" s="61">
        <f>SUM(E12:E32)</f>
        <v>142721</v>
      </c>
      <c r="F34" s="61">
        <f>SUM(F12:F32)</f>
        <v>176370</v>
      </c>
    </row>
    <row r="36" ht="15">
      <c r="B36" t="s">
        <v>51</v>
      </c>
    </row>
  </sheetData>
  <sheetProtection/>
  <mergeCells count="13">
    <mergeCell ref="B6:C6"/>
    <mergeCell ref="B7:C7"/>
    <mergeCell ref="A9:A34"/>
    <mergeCell ref="B9:B10"/>
    <mergeCell ref="C9:C10"/>
    <mergeCell ref="B34:C34"/>
    <mergeCell ref="D9:F9"/>
    <mergeCell ref="B1:G1"/>
    <mergeCell ref="A2:A3"/>
    <mergeCell ref="B2:B3"/>
    <mergeCell ref="C2:F2"/>
    <mergeCell ref="C3:F3"/>
    <mergeCell ref="A4:A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0"/>
  <sheetViews>
    <sheetView showGridLines="0" view="pageBreakPreview" zoomScale="85" zoomScaleSheetLayoutView="85" zoomScalePageLayoutView="0" workbookViewId="0" topLeftCell="A1">
      <selection activeCell="B27" sqref="B27"/>
    </sheetView>
  </sheetViews>
  <sheetFormatPr defaultColWidth="9.140625" defaultRowHeight="15"/>
  <cols>
    <col min="2" max="2" width="4.57421875" style="0" bestFit="1" customWidth="1"/>
    <col min="3" max="3" width="6.28125" style="0" customWidth="1"/>
    <col min="4" max="4" width="18.140625" style="0" bestFit="1" customWidth="1"/>
    <col min="5" max="10" width="7.57421875" style="0" customWidth="1"/>
    <col min="11" max="13" width="10.421875" style="0" customWidth="1"/>
    <col min="14" max="15" width="11.140625" style="0" customWidth="1"/>
    <col min="16" max="16" width="14.28125" style="0" customWidth="1"/>
  </cols>
  <sheetData>
    <row r="1" spans="1:16" ht="19.5" customHeight="1">
      <c r="A1" s="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ht="15">
      <c r="A2" s="174"/>
      <c r="B2" s="174"/>
      <c r="C2" s="174"/>
      <c r="D2" s="147" t="s">
        <v>94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5">
      <c r="A3" s="174"/>
      <c r="B3" s="174"/>
      <c r="C3" s="174"/>
      <c r="D3" s="148" t="s">
        <v>23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15">
      <c r="A4" s="174"/>
      <c r="B4" s="174"/>
      <c r="C4" s="174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5" customHeight="1">
      <c r="A5" s="174"/>
      <c r="B5" s="133" t="s">
        <v>2</v>
      </c>
      <c r="C5" s="133"/>
      <c r="D5" s="133"/>
      <c r="E5" s="133"/>
      <c r="F5" s="182" t="s">
        <v>70</v>
      </c>
      <c r="G5" s="182"/>
      <c r="H5" s="182"/>
      <c r="I5" s="182"/>
      <c r="J5" s="182"/>
      <c r="K5" s="12"/>
      <c r="L5" s="4"/>
      <c r="N5" s="13"/>
      <c r="O5" s="25" t="s">
        <v>3</v>
      </c>
      <c r="P5" s="14" t="str">
        <f>Pop_Aneka!F6</f>
        <v>:  2023</v>
      </c>
    </row>
    <row r="6" spans="1:16" ht="15" customHeight="1">
      <c r="A6" s="174"/>
      <c r="B6" s="133" t="s">
        <v>24</v>
      </c>
      <c r="C6" s="133"/>
      <c r="D6" s="133"/>
      <c r="E6" s="133"/>
      <c r="F6" s="182" t="str">
        <f>Pop_Aneka!D6</f>
        <v>:  Lumajang</v>
      </c>
      <c r="G6" s="182"/>
      <c r="H6" s="182"/>
      <c r="I6" s="182"/>
      <c r="J6" s="182"/>
      <c r="K6" s="182"/>
      <c r="L6" s="4"/>
      <c r="N6" s="13"/>
      <c r="O6" s="81"/>
      <c r="P6" s="14"/>
    </row>
    <row r="7" spans="1:16" ht="15">
      <c r="A7" s="2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</row>
    <row r="8" spans="1:16" ht="15" customHeight="1">
      <c r="A8" s="170"/>
      <c r="B8" s="136" t="s">
        <v>6</v>
      </c>
      <c r="C8" s="136" t="s">
        <v>25</v>
      </c>
      <c r="D8" s="136" t="s">
        <v>5</v>
      </c>
      <c r="E8" s="177" t="s">
        <v>26</v>
      </c>
      <c r="F8" s="178"/>
      <c r="G8" s="178"/>
      <c r="H8" s="178"/>
      <c r="I8" s="178"/>
      <c r="J8" s="178"/>
      <c r="K8" s="178"/>
      <c r="L8" s="178"/>
      <c r="M8" s="179"/>
      <c r="N8" s="159" t="s">
        <v>27</v>
      </c>
      <c r="O8" s="171"/>
      <c r="P8" s="136" t="s">
        <v>9</v>
      </c>
    </row>
    <row r="9" spans="1:16" ht="15" customHeight="1">
      <c r="A9" s="170"/>
      <c r="B9" s="137"/>
      <c r="C9" s="137"/>
      <c r="D9" s="137"/>
      <c r="E9" s="154" t="s">
        <v>28</v>
      </c>
      <c r="F9" s="172"/>
      <c r="G9" s="154" t="s">
        <v>29</v>
      </c>
      <c r="H9" s="172"/>
      <c r="I9" s="154" t="s">
        <v>30</v>
      </c>
      <c r="J9" s="172"/>
      <c r="K9" s="137" t="s">
        <v>73</v>
      </c>
      <c r="L9" s="180" t="s">
        <v>92</v>
      </c>
      <c r="M9" s="181"/>
      <c r="N9" s="154"/>
      <c r="O9" s="172"/>
      <c r="P9" s="137"/>
    </row>
    <row r="10" spans="1:28" ht="15" customHeight="1">
      <c r="A10" s="170"/>
      <c r="B10" s="138"/>
      <c r="C10" s="138"/>
      <c r="D10" s="138"/>
      <c r="E10" s="18" t="s">
        <v>10</v>
      </c>
      <c r="F10" s="18" t="s">
        <v>11</v>
      </c>
      <c r="G10" s="18" t="s">
        <v>10</v>
      </c>
      <c r="H10" s="18" t="s">
        <v>11</v>
      </c>
      <c r="I10" s="18" t="s">
        <v>10</v>
      </c>
      <c r="J10" s="18" t="s">
        <v>11</v>
      </c>
      <c r="K10" s="138"/>
      <c r="L10" s="18" t="s">
        <v>10</v>
      </c>
      <c r="M10" s="18" t="s">
        <v>11</v>
      </c>
      <c r="N10" s="18" t="s">
        <v>10</v>
      </c>
      <c r="O10" s="18" t="s">
        <v>11</v>
      </c>
      <c r="P10" s="138"/>
      <c r="S10" s="176"/>
      <c r="T10" s="176"/>
      <c r="U10" s="126"/>
      <c r="V10" s="176"/>
      <c r="W10" s="176"/>
      <c r="X10" s="126"/>
      <c r="Y10" s="126"/>
      <c r="Z10" s="126"/>
      <c r="AA10" s="176"/>
      <c r="AB10" s="176"/>
    </row>
    <row r="11" spans="1:28" ht="12.75" customHeight="1">
      <c r="A11" s="170"/>
      <c r="B11" s="19" t="s">
        <v>12</v>
      </c>
      <c r="C11" s="19" t="s">
        <v>13</v>
      </c>
      <c r="D11" s="19" t="s">
        <v>14</v>
      </c>
      <c r="E11" s="19" t="s">
        <v>15</v>
      </c>
      <c r="F11" s="19" t="s">
        <v>16</v>
      </c>
      <c r="G11" s="19" t="s">
        <v>19</v>
      </c>
      <c r="H11" s="19" t="s">
        <v>20</v>
      </c>
      <c r="I11" s="19" t="s">
        <v>21</v>
      </c>
      <c r="J11" s="19" t="s">
        <v>22</v>
      </c>
      <c r="K11" s="19" t="s">
        <v>31</v>
      </c>
      <c r="L11" s="19" t="s">
        <v>32</v>
      </c>
      <c r="M11" s="19" t="s">
        <v>33</v>
      </c>
      <c r="N11" s="19" t="s">
        <v>34</v>
      </c>
      <c r="O11" s="19" t="s">
        <v>35</v>
      </c>
      <c r="P11" s="19" t="s">
        <v>36</v>
      </c>
      <c r="S11" s="127"/>
      <c r="T11" s="127"/>
      <c r="U11" s="126"/>
      <c r="V11" s="176"/>
      <c r="W11" s="176"/>
      <c r="X11" s="126"/>
      <c r="Y11" s="126"/>
      <c r="Z11" s="126"/>
      <c r="AA11" s="176"/>
      <c r="AB11" s="176"/>
    </row>
    <row r="12" spans="1:28" ht="16.5" customHeight="1">
      <c r="A12" s="170"/>
      <c r="B12" s="26">
        <v>1</v>
      </c>
      <c r="C12" s="26">
        <v>701</v>
      </c>
      <c r="D12" s="27" t="s">
        <v>37</v>
      </c>
      <c r="E12" s="46">
        <f>('[3]Pemotongan_Ternak'!E12)+('[4]Pemotongan_Ternak'!E12)+('[5]Pemotongan_Ternak'!E12)+('[6]Pemotongan_Ternak'!E12)</f>
        <v>0</v>
      </c>
      <c r="F12" s="46">
        <f>('[3]Pemotongan_Ternak'!F12)+('[4]Pemotongan_Ternak'!F12)+('[5]Pemotongan_Ternak'!F12)+('[6]Pemotongan_Ternak'!F12)</f>
        <v>0</v>
      </c>
      <c r="G12" s="46">
        <f>('[3]Pemotongan_Ternak'!G12)+('[4]Pemotongan_Ternak'!G12)+('[5]Pemotongan_Ternak'!G12)+('[6]Pemotongan_Ternak'!G12)</f>
        <v>0</v>
      </c>
      <c r="H12" s="46">
        <f>('[3]Pemotongan_Ternak'!H12)+('[4]Pemotongan_Ternak'!H12)+('[5]Pemotongan_Ternak'!H12)+('[6]Pemotongan_Ternak'!H12)</f>
        <v>0</v>
      </c>
      <c r="I12" s="46">
        <f>('[3]Pemotongan_Ternak'!I12)+('[4]Pemotongan_Ternak'!I12)+('[5]Pemotongan_Ternak'!I12)+('[6]Pemotongan_Ternak'!I12)</f>
        <v>0</v>
      </c>
      <c r="J12" s="46">
        <f>('[3]Pemotongan_Ternak'!J12)+('[4]Pemotongan_Ternak'!J12)+('[5]Pemotongan_Ternak'!J12)+('[6]Pemotongan_Ternak'!J12)</f>
        <v>0</v>
      </c>
      <c r="K12" s="20"/>
      <c r="L12" s="46">
        <f aca="true" t="shared" si="0" ref="L12:M15">E12+G12+I12</f>
        <v>0</v>
      </c>
      <c r="M12" s="46">
        <f t="shared" si="0"/>
        <v>0</v>
      </c>
      <c r="N12" s="46">
        <v>156</v>
      </c>
      <c r="O12" s="46">
        <v>35</v>
      </c>
      <c r="P12" s="48">
        <f>L12+M12+N12+O12</f>
        <v>191</v>
      </c>
      <c r="S12" s="126"/>
      <c r="T12" s="126"/>
      <c r="U12" s="126"/>
      <c r="V12" s="127"/>
      <c r="W12" s="127"/>
      <c r="X12" s="126"/>
      <c r="Y12" s="126"/>
      <c r="Z12" s="126"/>
      <c r="AA12" s="127"/>
      <c r="AB12" s="127"/>
    </row>
    <row r="13" spans="1:28" ht="16.5" customHeight="1">
      <c r="A13" s="170"/>
      <c r="B13" s="28">
        <v>2</v>
      </c>
      <c r="C13" s="28">
        <v>702</v>
      </c>
      <c r="D13" s="29" t="s">
        <v>38</v>
      </c>
      <c r="E13" s="46">
        <f>('[3]Pemotongan_Ternak'!E13)+('[4]Pemotongan_Ternak'!E13)+('[5]Pemotongan_Ternak'!E13)+('[6]Pemotongan_Ternak'!E13)</f>
        <v>0</v>
      </c>
      <c r="F13" s="46">
        <f>('[3]Pemotongan_Ternak'!F13)+('[4]Pemotongan_Ternak'!F13)+('[5]Pemotongan_Ternak'!F13)+('[6]Pemotongan_Ternak'!F13)</f>
        <v>0</v>
      </c>
      <c r="G13" s="46">
        <v>0</v>
      </c>
      <c r="H13" s="46">
        <v>0</v>
      </c>
      <c r="I13" s="46">
        <v>0</v>
      </c>
      <c r="J13" s="46">
        <v>0</v>
      </c>
      <c r="K13" s="20"/>
      <c r="L13" s="47">
        <f t="shared" si="0"/>
        <v>0</v>
      </c>
      <c r="M13" s="47">
        <f t="shared" si="0"/>
        <v>0</v>
      </c>
      <c r="N13" s="46">
        <v>91</v>
      </c>
      <c r="O13" s="46">
        <v>10</v>
      </c>
      <c r="P13" s="49">
        <f>L13+M13+N13+O13</f>
        <v>101</v>
      </c>
      <c r="S13" s="126"/>
      <c r="T13" s="126"/>
      <c r="U13" s="126"/>
      <c r="V13" s="126"/>
      <c r="W13" s="126"/>
      <c r="X13" s="126"/>
      <c r="Y13" s="126"/>
      <c r="Z13" s="126"/>
      <c r="AA13" s="126"/>
      <c r="AB13" s="126"/>
    </row>
    <row r="14" spans="1:28" ht="16.5" customHeight="1">
      <c r="A14" s="170"/>
      <c r="B14" s="26">
        <v>3</v>
      </c>
      <c r="C14" s="26">
        <v>703</v>
      </c>
      <c r="D14" s="27" t="s">
        <v>39</v>
      </c>
      <c r="E14" s="46">
        <v>9502</v>
      </c>
      <c r="F14" s="46">
        <v>954</v>
      </c>
      <c r="G14" s="46">
        <v>0</v>
      </c>
      <c r="H14" s="46">
        <v>0</v>
      </c>
      <c r="I14" s="46">
        <v>0</v>
      </c>
      <c r="J14" s="46">
        <v>0</v>
      </c>
      <c r="K14" s="20"/>
      <c r="L14" s="46">
        <v>9502</v>
      </c>
      <c r="M14" s="46">
        <f t="shared" si="0"/>
        <v>954</v>
      </c>
      <c r="N14" s="46">
        <v>4599</v>
      </c>
      <c r="O14" s="46">
        <v>404</v>
      </c>
      <c r="P14" s="48">
        <f>L14+M14+N14+O14</f>
        <v>15459</v>
      </c>
      <c r="S14" s="126"/>
      <c r="T14" s="126"/>
      <c r="U14" s="126"/>
      <c r="V14" s="126"/>
      <c r="W14" s="126"/>
      <c r="X14" s="126"/>
      <c r="Y14" s="126"/>
      <c r="Z14" s="126"/>
      <c r="AA14" s="126"/>
      <c r="AB14" s="126"/>
    </row>
    <row r="15" spans="1:28" ht="16.5" customHeight="1">
      <c r="A15" s="170"/>
      <c r="B15" s="28">
        <v>4</v>
      </c>
      <c r="C15" s="28">
        <v>704</v>
      </c>
      <c r="D15" s="29" t="s">
        <v>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20"/>
      <c r="L15" s="47">
        <f t="shared" si="0"/>
        <v>0</v>
      </c>
      <c r="M15" s="47">
        <f t="shared" si="0"/>
        <v>0</v>
      </c>
      <c r="N15" s="46">
        <v>89</v>
      </c>
      <c r="O15" s="46">
        <v>11</v>
      </c>
      <c r="P15" s="49">
        <f>L15+M15+N15+O15</f>
        <v>100</v>
      </c>
      <c r="S15" s="126"/>
      <c r="T15" s="126"/>
      <c r="U15" s="126"/>
      <c r="V15" s="126"/>
      <c r="W15" s="126"/>
      <c r="X15" s="126"/>
      <c r="Y15" s="126"/>
      <c r="Z15" s="126"/>
      <c r="AA15" s="126"/>
      <c r="AB15" s="126"/>
    </row>
    <row r="16" spans="1:28" ht="16.5" customHeight="1">
      <c r="A16" s="170"/>
      <c r="B16" s="26">
        <v>5</v>
      </c>
      <c r="C16" s="26">
        <v>705</v>
      </c>
      <c r="D16" s="27" t="s">
        <v>41</v>
      </c>
      <c r="E16" s="165">
        <v>0</v>
      </c>
      <c r="F16" s="166"/>
      <c r="G16" s="165">
        <v>0</v>
      </c>
      <c r="H16" s="166"/>
      <c r="I16" s="165">
        <v>0</v>
      </c>
      <c r="J16" s="166"/>
      <c r="K16" s="20"/>
      <c r="L16" s="165">
        <f>E16+G16+I16</f>
        <v>0</v>
      </c>
      <c r="M16" s="166"/>
      <c r="N16" s="165">
        <v>2152</v>
      </c>
      <c r="O16" s="166"/>
      <c r="P16" s="48">
        <f aca="true" t="shared" si="1" ref="P16:P26">L16+N16</f>
        <v>2152</v>
      </c>
      <c r="S16" s="126"/>
      <c r="T16" s="126"/>
      <c r="U16" s="126"/>
      <c r="V16" s="126"/>
      <c r="W16" s="126"/>
      <c r="X16" s="126"/>
      <c r="Y16" s="126"/>
      <c r="Z16" s="126"/>
      <c r="AA16" s="126"/>
      <c r="AB16" s="126"/>
    </row>
    <row r="17" spans="1:28" ht="16.5" customHeight="1">
      <c r="A17" s="170"/>
      <c r="B17" s="28">
        <v>6</v>
      </c>
      <c r="C17" s="28">
        <v>706</v>
      </c>
      <c r="D17" s="29" t="s">
        <v>42</v>
      </c>
      <c r="E17" s="165">
        <v>0</v>
      </c>
      <c r="F17" s="166"/>
      <c r="G17" s="165">
        <v>0</v>
      </c>
      <c r="H17" s="166"/>
      <c r="I17" s="165">
        <v>0</v>
      </c>
      <c r="J17" s="166"/>
      <c r="K17" s="20"/>
      <c r="L17" s="167">
        <f>E17+G17+I17</f>
        <v>0</v>
      </c>
      <c r="M17" s="168"/>
      <c r="N17" s="165">
        <f>'[7]Pemotongan_Ternak'!$N$17:$O$17+'[8]Pemotongan_Ternak'!$N$17:$O$17+'[9]Pemotongan_Ternak'!$N$17:$O$17+'[10]Pemotongan_Ternak'!$N$17:$O$17</f>
        <v>23231.622</v>
      </c>
      <c r="O17" s="166"/>
      <c r="P17" s="49">
        <f t="shared" si="1"/>
        <v>23231.622</v>
      </c>
      <c r="S17" s="126"/>
      <c r="T17" s="126"/>
      <c r="U17" s="126"/>
      <c r="V17" s="126"/>
      <c r="W17" s="126"/>
      <c r="X17" s="126"/>
      <c r="Y17" s="126"/>
      <c r="Z17" s="126"/>
      <c r="AA17" s="126"/>
      <c r="AB17" s="126"/>
    </row>
    <row r="18" spans="1:28" ht="16.5" customHeight="1">
      <c r="A18" s="170"/>
      <c r="B18" s="26">
        <v>7</v>
      </c>
      <c r="C18" s="26">
        <v>707</v>
      </c>
      <c r="D18" s="27" t="s">
        <v>43</v>
      </c>
      <c r="E18" s="165">
        <v>0</v>
      </c>
      <c r="F18" s="166"/>
      <c r="G18" s="165">
        <v>0</v>
      </c>
      <c r="H18" s="166"/>
      <c r="I18" s="165">
        <v>0</v>
      </c>
      <c r="J18" s="166"/>
      <c r="K18" s="20"/>
      <c r="L18" s="165">
        <f>E18+G18+I18</f>
        <v>0</v>
      </c>
      <c r="M18" s="166"/>
      <c r="N18" s="165">
        <f>'[7]Pemotongan_Ternak'!$N$17:$O$17+'[8]Pemotongan_Ternak'!$N$18:$O$18+'[9]Pemotongan_Ternak'!$N$18:$O$18+'[10]Pemotongan_Ternak'!$P$18</f>
        <v>35640.918</v>
      </c>
      <c r="O18" s="166"/>
      <c r="P18" s="48">
        <f t="shared" si="1"/>
        <v>35640.918</v>
      </c>
      <c r="S18" s="126"/>
      <c r="T18" s="126"/>
      <c r="U18" s="126"/>
      <c r="V18" s="126"/>
      <c r="W18" s="126"/>
      <c r="X18" s="126"/>
      <c r="Y18" s="126"/>
      <c r="Z18" s="126"/>
      <c r="AA18" s="126"/>
      <c r="AB18" s="126"/>
    </row>
    <row r="19" spans="1:28" ht="16.5" customHeight="1">
      <c r="A19" s="170"/>
      <c r="B19" s="28">
        <v>8</v>
      </c>
      <c r="C19" s="28">
        <v>708</v>
      </c>
      <c r="D19" s="29" t="s">
        <v>44</v>
      </c>
      <c r="E19" s="162"/>
      <c r="F19" s="163"/>
      <c r="G19" s="163"/>
      <c r="H19" s="164"/>
      <c r="I19" s="165">
        <v>0</v>
      </c>
      <c r="J19" s="166"/>
      <c r="K19" s="21"/>
      <c r="L19" s="167">
        <f>I19</f>
        <v>0</v>
      </c>
      <c r="M19" s="168"/>
      <c r="N19" s="165">
        <f>'[7]Pemotongan_Ternak'!$N$19:$O$19+'[8]Pemotongan_Ternak'!$N$19:$O$19+'[9]Pemotongan_Ternak'!$N$19:$O$19+'[10]Pemotongan_Ternak'!$N$19:$O$19</f>
        <v>3089.544</v>
      </c>
      <c r="O19" s="166"/>
      <c r="P19" s="49">
        <f t="shared" si="1"/>
        <v>3089.544</v>
      </c>
      <c r="S19" s="126"/>
      <c r="T19" s="126"/>
      <c r="U19" s="126"/>
      <c r="V19" s="126"/>
      <c r="W19" s="126"/>
      <c r="X19" s="126"/>
      <c r="Y19" s="126"/>
      <c r="Z19" s="126"/>
      <c r="AA19" s="126"/>
      <c r="AB19" s="126"/>
    </row>
    <row r="20" spans="1:28" ht="16.5" customHeight="1">
      <c r="A20" s="170"/>
      <c r="B20" s="26">
        <v>9</v>
      </c>
      <c r="C20" s="26">
        <v>712</v>
      </c>
      <c r="D20" s="27" t="s">
        <v>45</v>
      </c>
      <c r="E20" s="162"/>
      <c r="F20" s="163"/>
      <c r="G20" s="163"/>
      <c r="H20" s="164"/>
      <c r="I20" s="165">
        <v>0</v>
      </c>
      <c r="J20" s="166"/>
      <c r="K20" s="46">
        <v>0</v>
      </c>
      <c r="L20" s="165">
        <f aca="true" t="shared" si="2" ref="L20:L26">I20+K20</f>
        <v>0</v>
      </c>
      <c r="M20" s="166"/>
      <c r="N20" s="165">
        <f>'[7]Pemotongan_Ternak'!$N$20:$O$20+'[8]Pemotongan_Ternak'!$N$20:$O$20+'[9]Pemotongan_Ternak'!$N$20:$O$20+'[10]Pemotongan_Ternak'!$N$20:$O$20</f>
        <v>2189703.3959999997</v>
      </c>
      <c r="O20" s="166"/>
      <c r="P20" s="48">
        <f t="shared" si="1"/>
        <v>2189703.3959999997</v>
      </c>
      <c r="S20" s="126"/>
      <c r="T20" s="126"/>
      <c r="U20" s="126"/>
      <c r="V20" s="126"/>
      <c r="W20" s="126"/>
      <c r="X20" s="126"/>
      <c r="Y20" s="126"/>
      <c r="Z20" s="126"/>
      <c r="AA20" s="126"/>
      <c r="AB20" s="126"/>
    </row>
    <row r="21" spans="1:16" ht="24.75" customHeight="1">
      <c r="A21" s="170"/>
      <c r="B21" s="28">
        <v>10</v>
      </c>
      <c r="C21" s="28">
        <v>713</v>
      </c>
      <c r="D21" s="29" t="s">
        <v>46</v>
      </c>
      <c r="E21" s="162"/>
      <c r="F21" s="163"/>
      <c r="G21" s="163"/>
      <c r="H21" s="164"/>
      <c r="I21" s="165">
        <v>0</v>
      </c>
      <c r="J21" s="166"/>
      <c r="K21" s="46">
        <v>0</v>
      </c>
      <c r="L21" s="167">
        <f t="shared" si="2"/>
        <v>0</v>
      </c>
      <c r="M21" s="168"/>
      <c r="N21" s="165">
        <f>'[7]Pemotongan_Ternak'!$N$21:$O$21+'[8]Pemotongan_Ternak'!$N$21:$O$21+'[9]Pemotongan_Ternak'!$N$21:$O$21+'[10]Pemotongan_Ternak'!$N$21:$O$21</f>
        <v>10509231.228</v>
      </c>
      <c r="O21" s="166"/>
      <c r="P21" s="49">
        <f t="shared" si="1"/>
        <v>10509231.228</v>
      </c>
    </row>
    <row r="22" spans="1:16" ht="16.5" customHeight="1">
      <c r="A22" s="170"/>
      <c r="B22" s="26">
        <v>11</v>
      </c>
      <c r="C22" s="26">
        <v>714</v>
      </c>
      <c r="D22" s="27" t="s">
        <v>47</v>
      </c>
      <c r="E22" s="162"/>
      <c r="F22" s="163"/>
      <c r="G22" s="163"/>
      <c r="H22" s="164"/>
      <c r="I22" s="165">
        <v>0</v>
      </c>
      <c r="J22" s="166"/>
      <c r="K22" s="46">
        <v>0</v>
      </c>
      <c r="L22" s="165">
        <f t="shared" si="2"/>
        <v>0</v>
      </c>
      <c r="M22" s="166"/>
      <c r="N22" s="165">
        <f>'[7]Pemotongan_Ternak'!$N$22:$O$22+'[8]Pemotongan_Ternak'!$N$22:$O$22+'[9]Pemotongan_Ternak'!$N$22:$O$22+'[10]Pemotongan_Ternak'!$N$22:$O$22</f>
        <v>358778.446</v>
      </c>
      <c r="O22" s="166"/>
      <c r="P22" s="48">
        <f t="shared" si="1"/>
        <v>358778.446</v>
      </c>
    </row>
    <row r="23" spans="1:16" ht="16.5" customHeight="1">
      <c r="A23" s="170"/>
      <c r="B23" s="28">
        <v>12</v>
      </c>
      <c r="C23" s="28">
        <v>715</v>
      </c>
      <c r="D23" s="29" t="s">
        <v>71</v>
      </c>
      <c r="E23" s="162"/>
      <c r="F23" s="163"/>
      <c r="G23" s="163"/>
      <c r="H23" s="164"/>
      <c r="I23" s="165">
        <v>0</v>
      </c>
      <c r="J23" s="166"/>
      <c r="K23" s="46">
        <v>0</v>
      </c>
      <c r="L23" s="167">
        <f t="shared" si="2"/>
        <v>0</v>
      </c>
      <c r="M23" s="168"/>
      <c r="N23" s="165">
        <f>'[7]Pemotongan_Ternak'!$N$23:$O$23+'[8]Pemotongan_Ternak'!$N$23:$O$23+'[9]Pemotongan_Ternak'!$N$23:$O$23+'[10]Pemotongan_Ternak'!$N$23:$O$23</f>
        <v>67272.368</v>
      </c>
      <c r="O23" s="166"/>
      <c r="P23" s="49">
        <f t="shared" si="1"/>
        <v>67272.368</v>
      </c>
    </row>
    <row r="24" spans="1:16" ht="16.5" customHeight="1">
      <c r="A24" s="170"/>
      <c r="B24" s="26">
        <v>13</v>
      </c>
      <c r="C24" s="26">
        <v>716</v>
      </c>
      <c r="D24" s="27" t="s">
        <v>48</v>
      </c>
      <c r="E24" s="162"/>
      <c r="F24" s="163"/>
      <c r="G24" s="163"/>
      <c r="H24" s="164"/>
      <c r="I24" s="165">
        <v>0</v>
      </c>
      <c r="J24" s="166"/>
      <c r="K24" s="46">
        <v>0</v>
      </c>
      <c r="L24" s="165">
        <f t="shared" si="2"/>
        <v>0</v>
      </c>
      <c r="M24" s="166"/>
      <c r="N24" s="165">
        <f>'[7]Pemotongan_Ternak'!$N$24:$O$24+'[8]Pemotongan_Ternak'!$N$24:$O$24+'[9]Pemotongan_Ternak'!$N$24:$O$24+'[10]Pemotongan_Ternak'!$N$24:$O$24</f>
        <v>27355.684</v>
      </c>
      <c r="O24" s="166"/>
      <c r="P24" s="48">
        <f t="shared" si="1"/>
        <v>27355.684</v>
      </c>
    </row>
    <row r="25" spans="1:16" ht="16.5" customHeight="1">
      <c r="A25" s="170"/>
      <c r="B25" s="28">
        <v>14</v>
      </c>
      <c r="C25" s="28">
        <v>717</v>
      </c>
      <c r="D25" s="29" t="s">
        <v>49</v>
      </c>
      <c r="E25" s="162"/>
      <c r="F25" s="163"/>
      <c r="G25" s="163"/>
      <c r="H25" s="164"/>
      <c r="I25" s="165">
        <v>0</v>
      </c>
      <c r="J25" s="166"/>
      <c r="K25" s="46">
        <v>0</v>
      </c>
      <c r="L25" s="167">
        <f t="shared" si="2"/>
        <v>0</v>
      </c>
      <c r="M25" s="168"/>
      <c r="N25" s="165">
        <f>'[7]Pemotongan_Ternak'!$N$25:$O$25+'[8]Pemotongan_Ternak'!$N$25:$O$25+'[9]Pemotongan_Ternak'!$N$25:$O$25+'[10]Pemotongan_Ternak'!$N$25:$O$25</f>
        <v>233723.91999999998</v>
      </c>
      <c r="O25" s="166"/>
      <c r="P25" s="49">
        <f t="shared" si="1"/>
        <v>233723.91999999998</v>
      </c>
    </row>
    <row r="26" spans="1:16" ht="16.5" customHeight="1">
      <c r="A26" s="170"/>
      <c r="B26" s="26">
        <v>15</v>
      </c>
      <c r="C26" s="26">
        <v>718</v>
      </c>
      <c r="D26" s="27" t="s">
        <v>72</v>
      </c>
      <c r="E26" s="162"/>
      <c r="F26" s="163"/>
      <c r="G26" s="163"/>
      <c r="H26" s="164"/>
      <c r="I26" s="165">
        <v>0</v>
      </c>
      <c r="J26" s="166"/>
      <c r="K26" s="46">
        <v>0</v>
      </c>
      <c r="L26" s="165">
        <f t="shared" si="2"/>
        <v>0</v>
      </c>
      <c r="M26" s="166"/>
      <c r="N26" s="165">
        <f>'[7]Pemotongan_Ternak'!$N$26:$O$26+'[8]Pemotongan_Ternak'!$N$26:$O$26+'[9]Pemotongan_Ternak'!$N$26:$O$26+'[10]Pemotongan_Ternak'!$N$26:$O$26</f>
        <v>10338.172</v>
      </c>
      <c r="O26" s="166"/>
      <c r="P26" s="48">
        <f t="shared" si="1"/>
        <v>10338.172</v>
      </c>
    </row>
    <row r="27" ht="15">
      <c r="B27" t="s">
        <v>74</v>
      </c>
    </row>
    <row r="28" spans="3:11" ht="15">
      <c r="C28" t="s">
        <v>77</v>
      </c>
      <c r="K28" t="s">
        <v>79</v>
      </c>
    </row>
    <row r="29" spans="3:11" ht="15">
      <c r="C29" t="s">
        <v>78</v>
      </c>
      <c r="K29" t="s">
        <v>80</v>
      </c>
    </row>
    <row r="30" ht="15">
      <c r="C30" t="s">
        <v>75</v>
      </c>
    </row>
  </sheetData>
  <sheetProtection/>
  <mergeCells count="74">
    <mergeCell ref="S10:T10"/>
    <mergeCell ref="V10:W11"/>
    <mergeCell ref="AA10:AB11"/>
    <mergeCell ref="E8:M8"/>
    <mergeCell ref="L9:M9"/>
    <mergeCell ref="A5:A6"/>
    <mergeCell ref="B5:E5"/>
    <mergeCell ref="B6:E6"/>
    <mergeCell ref="F5:J5"/>
    <mergeCell ref="F6:K6"/>
    <mergeCell ref="B1:P1"/>
    <mergeCell ref="A2:A4"/>
    <mergeCell ref="B2:C4"/>
    <mergeCell ref="D2:P2"/>
    <mergeCell ref="D3:P3"/>
    <mergeCell ref="D4:P4"/>
    <mergeCell ref="B7:P7"/>
    <mergeCell ref="A8:A26"/>
    <mergeCell ref="B8:B10"/>
    <mergeCell ref="C8:C10"/>
    <mergeCell ref="D8:D10"/>
    <mergeCell ref="N8:O9"/>
    <mergeCell ref="P8:P10"/>
    <mergeCell ref="E9:F9"/>
    <mergeCell ref="G9:H9"/>
    <mergeCell ref="I9:J9"/>
    <mergeCell ref="L18:M18"/>
    <mergeCell ref="N18:O18"/>
    <mergeCell ref="K9:K10"/>
    <mergeCell ref="E16:F16"/>
    <mergeCell ref="G16:H16"/>
    <mergeCell ref="I16:J16"/>
    <mergeCell ref="L16:M16"/>
    <mergeCell ref="N16:O16"/>
    <mergeCell ref="L20:M20"/>
    <mergeCell ref="N20:O20"/>
    <mergeCell ref="E17:F17"/>
    <mergeCell ref="G17:H17"/>
    <mergeCell ref="I17:J17"/>
    <mergeCell ref="L17:M17"/>
    <mergeCell ref="N17:O17"/>
    <mergeCell ref="E18:F18"/>
    <mergeCell ref="G18:H18"/>
    <mergeCell ref="I18:J18"/>
    <mergeCell ref="E22:H22"/>
    <mergeCell ref="I22:J22"/>
    <mergeCell ref="L22:M22"/>
    <mergeCell ref="N22:O22"/>
    <mergeCell ref="E19:H19"/>
    <mergeCell ref="I19:J19"/>
    <mergeCell ref="L19:M19"/>
    <mergeCell ref="N19:O19"/>
    <mergeCell ref="E20:H20"/>
    <mergeCell ref="I20:J20"/>
    <mergeCell ref="L24:M24"/>
    <mergeCell ref="N24:O24"/>
    <mergeCell ref="E25:H25"/>
    <mergeCell ref="I25:J25"/>
    <mergeCell ref="E21:H21"/>
    <mergeCell ref="I21:J21"/>
    <mergeCell ref="L21:M21"/>
    <mergeCell ref="N21:O21"/>
    <mergeCell ref="L25:M25"/>
    <mergeCell ref="N25:O25"/>
    <mergeCell ref="E23:H23"/>
    <mergeCell ref="I23:J23"/>
    <mergeCell ref="L23:M23"/>
    <mergeCell ref="N23:O23"/>
    <mergeCell ref="E26:H26"/>
    <mergeCell ref="I26:J26"/>
    <mergeCell ref="L26:M26"/>
    <mergeCell ref="N26:O26"/>
    <mergeCell ref="E24:H24"/>
    <mergeCell ref="I24:J24"/>
  </mergeCells>
  <printOptions horizontalCentered="1"/>
  <pageMargins left="0.7480314960629921" right="1.3385826771653544" top="0.984251968503937" bottom="0.984251968503937" header="0.5118110236220472" footer="0.5118110236220472"/>
  <pageSetup horizontalDpi="600" verticalDpi="6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8"/>
  <sheetViews>
    <sheetView showGridLines="0" zoomScale="115" zoomScaleNormal="115" zoomScaleSheetLayoutView="85" workbookViewId="0" topLeftCell="A121">
      <selection activeCell="I93" sqref="I93:I99"/>
    </sheetView>
  </sheetViews>
  <sheetFormatPr defaultColWidth="9.140625" defaultRowHeight="15"/>
  <cols>
    <col min="2" max="2" width="4.57421875" style="0" bestFit="1" customWidth="1"/>
    <col min="3" max="3" width="6.28125" style="0" customWidth="1"/>
    <col min="4" max="4" width="21.57421875" style="0" customWidth="1"/>
    <col min="5" max="9" width="17.7109375" style="0" customWidth="1"/>
  </cols>
  <sheetData>
    <row r="1" spans="1:9" ht="19.5" customHeight="1">
      <c r="A1" s="86"/>
      <c r="B1" s="173"/>
      <c r="C1" s="173"/>
      <c r="D1" s="173"/>
      <c r="E1" s="173"/>
      <c r="F1" s="173"/>
      <c r="G1" s="173"/>
      <c r="H1" s="173"/>
      <c r="I1" s="173"/>
    </row>
    <row r="2" spans="1:9" ht="15" customHeight="1">
      <c r="A2" s="174"/>
      <c r="B2" s="147" t="s">
        <v>81</v>
      </c>
      <c r="C2" s="147"/>
      <c r="D2" s="147"/>
      <c r="E2" s="147"/>
      <c r="F2" s="147"/>
      <c r="G2" s="147"/>
      <c r="H2" s="147"/>
      <c r="I2" s="147"/>
    </row>
    <row r="3" spans="1:9" ht="15">
      <c r="A3" s="174"/>
      <c r="B3" s="32"/>
      <c r="C3" s="32"/>
      <c r="D3" s="10"/>
      <c r="E3" s="10"/>
      <c r="F3" s="10"/>
      <c r="G3" s="10"/>
      <c r="H3" s="10"/>
      <c r="I3" s="10"/>
    </row>
    <row r="4" spans="1:9" ht="15" customHeight="1">
      <c r="A4" s="174"/>
      <c r="B4" s="17" t="s">
        <v>2</v>
      </c>
      <c r="C4" s="17"/>
      <c r="D4" s="14" t="str">
        <f>Pemotongan_Ternak!F5</f>
        <v>:   JAWA TIMUR</v>
      </c>
      <c r="E4" s="31"/>
      <c r="F4" s="31"/>
      <c r="G4" s="31"/>
      <c r="H4" s="83" t="s">
        <v>3</v>
      </c>
      <c r="I4" s="14" t="str">
        <f>Pemotongan_Ternak!P5</f>
        <v>:  2023</v>
      </c>
    </row>
    <row r="5" spans="1:9" ht="15" customHeight="1">
      <c r="A5" s="174"/>
      <c r="B5" s="17" t="s">
        <v>82</v>
      </c>
      <c r="C5" s="17"/>
      <c r="D5" s="14" t="str">
        <f>Pemotongan_Ternak!F6</f>
        <v>:  Lumajang</v>
      </c>
      <c r="E5" s="31"/>
      <c r="F5" s="31"/>
      <c r="G5" s="31"/>
      <c r="H5" s="83"/>
      <c r="I5" s="14"/>
    </row>
    <row r="6" spans="1:9" ht="15">
      <c r="A6" s="2"/>
      <c r="B6" s="169"/>
      <c r="C6" s="169"/>
      <c r="D6" s="169"/>
      <c r="E6" s="169"/>
      <c r="F6" s="169"/>
      <c r="G6" s="169"/>
      <c r="H6" s="169"/>
      <c r="I6" s="169"/>
    </row>
    <row r="7" spans="1:9" ht="15" customHeight="1">
      <c r="A7" s="170"/>
      <c r="B7" s="136" t="s">
        <v>6</v>
      </c>
      <c r="C7" s="136" t="s">
        <v>25</v>
      </c>
      <c r="D7" s="136" t="s">
        <v>5</v>
      </c>
      <c r="E7" s="136" t="s">
        <v>117</v>
      </c>
      <c r="F7" s="136" t="s">
        <v>118</v>
      </c>
      <c r="G7" s="136" t="s">
        <v>123</v>
      </c>
      <c r="H7" s="136" t="s">
        <v>124</v>
      </c>
      <c r="I7" s="136" t="s">
        <v>125</v>
      </c>
    </row>
    <row r="8" spans="1:9" ht="15" customHeight="1">
      <c r="A8" s="170"/>
      <c r="B8" s="137"/>
      <c r="C8" s="137"/>
      <c r="D8" s="137"/>
      <c r="E8" s="137"/>
      <c r="F8" s="137"/>
      <c r="G8" s="137"/>
      <c r="H8" s="137"/>
      <c r="I8" s="137"/>
    </row>
    <row r="9" spans="1:9" ht="15" customHeight="1">
      <c r="A9" s="170"/>
      <c r="B9" s="138"/>
      <c r="C9" s="138"/>
      <c r="D9" s="138"/>
      <c r="E9" s="33" t="s">
        <v>83</v>
      </c>
      <c r="F9" s="33" t="s">
        <v>83</v>
      </c>
      <c r="G9" s="33" t="s">
        <v>83</v>
      </c>
      <c r="H9" s="33" t="s">
        <v>83</v>
      </c>
      <c r="I9" s="33" t="s">
        <v>83</v>
      </c>
    </row>
    <row r="10" spans="1:9" ht="12.75" customHeight="1">
      <c r="A10" s="170"/>
      <c r="B10" s="19" t="s">
        <v>12</v>
      </c>
      <c r="C10" s="19" t="s">
        <v>13</v>
      </c>
      <c r="D10" s="19" t="s">
        <v>14</v>
      </c>
      <c r="E10" s="19" t="s">
        <v>15</v>
      </c>
      <c r="F10" s="19" t="s">
        <v>16</v>
      </c>
      <c r="G10" s="19" t="s">
        <v>19</v>
      </c>
      <c r="H10" s="19" t="s">
        <v>20</v>
      </c>
      <c r="I10" s="19" t="s">
        <v>21</v>
      </c>
    </row>
    <row r="11" spans="1:9" ht="16.5" customHeight="1">
      <c r="A11" s="170"/>
      <c r="B11" s="26">
        <v>1</v>
      </c>
      <c r="C11" s="26">
        <v>701</v>
      </c>
      <c r="D11" s="27" t="s">
        <v>37</v>
      </c>
      <c r="E11" s="87">
        <f>'[7]Produksi_Ternak'!$G$11</f>
        <v>10857.599999999999</v>
      </c>
      <c r="F11" s="87">
        <f>'[9]Produksi_Ternak'!$G$11</f>
        <v>10179</v>
      </c>
      <c r="G11" s="87">
        <f>'[10]Produksi_Ternak'!$G$11</f>
        <v>11083.8</v>
      </c>
      <c r="H11" s="87">
        <f>'[8]Produksi_Ternak'!$G$11</f>
        <v>11083.8</v>
      </c>
      <c r="I11" s="35">
        <f>E11+F11+G11+H11</f>
        <v>43204.2</v>
      </c>
    </row>
    <row r="12" spans="1:9" ht="16.5" customHeight="1">
      <c r="A12" s="170"/>
      <c r="B12" s="22">
        <v>2</v>
      </c>
      <c r="C12" s="22">
        <v>702</v>
      </c>
      <c r="D12" s="23" t="s">
        <v>38</v>
      </c>
      <c r="E12" s="87">
        <f>'[7]Produksi_Ternak'!$G$12</f>
        <v>5198.2411999999995</v>
      </c>
      <c r="F12" s="87">
        <f>'[9]Produksi_Ternak'!$G$12</f>
        <v>4612.799999999999</v>
      </c>
      <c r="G12" s="87">
        <f>'[10]Produksi_Ternak'!$G$12</f>
        <v>4805</v>
      </c>
      <c r="H12" s="87">
        <f>'[8]Produksi_Ternak'!$G$12</f>
        <v>4805</v>
      </c>
      <c r="I12" s="35">
        <f aca="true" t="shared" si="0" ref="I12:I25">E12+F12+G12+H12</f>
        <v>19421.0412</v>
      </c>
    </row>
    <row r="13" spans="1:9" ht="16.5" customHeight="1">
      <c r="A13" s="170"/>
      <c r="B13" s="22">
        <v>3</v>
      </c>
      <c r="C13" s="22">
        <v>703</v>
      </c>
      <c r="D13" s="23" t="s">
        <v>39</v>
      </c>
      <c r="E13" s="121">
        <v>718256</v>
      </c>
      <c r="F13" s="121">
        <v>879588</v>
      </c>
      <c r="G13" s="121">
        <v>787580</v>
      </c>
      <c r="H13" s="121">
        <v>782280</v>
      </c>
      <c r="I13" s="122">
        <f t="shared" si="0"/>
        <v>3167704</v>
      </c>
    </row>
    <row r="14" spans="1:9" ht="16.5" customHeight="1">
      <c r="A14" s="170"/>
      <c r="B14" s="22">
        <v>4</v>
      </c>
      <c r="C14" s="22">
        <v>704</v>
      </c>
      <c r="D14" s="23" t="s">
        <v>40</v>
      </c>
      <c r="E14" s="121">
        <f>'[7]Produksi_Ternak'!$G$14</f>
        <v>5201.2</v>
      </c>
      <c r="F14" s="121">
        <f>'[9]Produksi_Ternak'!$G$14</f>
        <v>5000</v>
      </c>
      <c r="G14" s="121">
        <f>'[10]Produksi_Ternak'!$G$14</f>
        <v>4800</v>
      </c>
      <c r="H14" s="121">
        <f>'[8]Produksi_Ternak'!$G$14</f>
        <v>5001.8</v>
      </c>
      <c r="I14" s="122">
        <f t="shared" si="0"/>
        <v>20003</v>
      </c>
    </row>
    <row r="15" spans="1:9" ht="16.5" customHeight="1">
      <c r="A15" s="170"/>
      <c r="B15" s="22">
        <v>5</v>
      </c>
      <c r="C15" s="22">
        <v>705</v>
      </c>
      <c r="D15" s="23" t="s">
        <v>41</v>
      </c>
      <c r="E15" s="87">
        <f>'[7]Produksi_Ternak'!$G$15</f>
        <v>30813.06</v>
      </c>
      <c r="F15" s="87">
        <f>'[9]Produksi_Ternak'!$G$15</f>
        <v>30881.2</v>
      </c>
      <c r="G15" s="87">
        <f>'[10]Produksi_Ternak'!$G$15</f>
        <v>30870.440000000002</v>
      </c>
      <c r="H15" s="87">
        <f>'[8]Produksi_Ternak'!$G$15</f>
        <v>30932.180880000004</v>
      </c>
      <c r="I15" s="35">
        <f t="shared" si="0"/>
        <v>123496.88088000001</v>
      </c>
    </row>
    <row r="16" spans="1:9" ht="16.5" customHeight="1">
      <c r="A16" s="170"/>
      <c r="B16" s="22">
        <v>6</v>
      </c>
      <c r="C16" s="22">
        <v>706</v>
      </c>
      <c r="D16" s="23" t="s">
        <v>42</v>
      </c>
      <c r="E16" s="87">
        <f>'[7]Produksi_Ternak'!$G$16</f>
        <v>90370.8</v>
      </c>
      <c r="F16" s="87">
        <f>'[9]Produksi_Ternak'!$G$16</f>
        <v>90558</v>
      </c>
      <c r="G16" s="87">
        <f>'[10]Produksi_Ternak'!$G$16</f>
        <v>90651.59999999999</v>
      </c>
      <c r="H16" s="87">
        <f>'[8]Produksi_Ternak'!$G$16</f>
        <v>90832.9032</v>
      </c>
      <c r="I16" s="35">
        <f t="shared" si="0"/>
        <v>362413.30319999997</v>
      </c>
    </row>
    <row r="17" spans="1:9" ht="16.5" customHeight="1">
      <c r="A17" s="170"/>
      <c r="B17" s="22">
        <v>7</v>
      </c>
      <c r="C17" s="22">
        <v>707</v>
      </c>
      <c r="D17" s="23" t="s">
        <v>43</v>
      </c>
      <c r="E17" s="87">
        <f>'[7]Produksi_Ternak'!$G$17</f>
        <v>158730.327</v>
      </c>
      <c r="F17" s="87">
        <f>'[9]Produksi_Ternak'!$G$17</f>
        <v>159055.5</v>
      </c>
      <c r="G17" s="87">
        <f>'[10]Produksi_Ternak'!$G$17</f>
        <v>159841.95</v>
      </c>
      <c r="H17" s="87">
        <f>'[8]Produksi_Ternak'!$G$17</f>
        <v>160161.63390000002</v>
      </c>
      <c r="I17" s="35">
        <f t="shared" si="0"/>
        <v>637789.4109</v>
      </c>
    </row>
    <row r="18" spans="1:9" ht="16.5" customHeight="1">
      <c r="A18" s="170"/>
      <c r="B18" s="22">
        <v>8</v>
      </c>
      <c r="C18" s="22">
        <v>708</v>
      </c>
      <c r="D18" s="23" t="s">
        <v>44</v>
      </c>
      <c r="E18" s="87">
        <f>'[7]Produksi_Ternak'!$G$18</f>
        <v>385.5</v>
      </c>
      <c r="F18" s="87">
        <f>'[9]Produksi_Ternak'!$G$18</f>
        <v>386.5</v>
      </c>
      <c r="G18" s="87">
        <f>'[10]Produksi_Ternak'!$G$18</f>
        <v>386</v>
      </c>
      <c r="H18" s="87">
        <f>'[8]Produksi_Ternak'!$G$18</f>
        <v>386.772</v>
      </c>
      <c r="I18" s="35">
        <f t="shared" si="0"/>
        <v>1544.772</v>
      </c>
    </row>
    <row r="19" spans="1:9" ht="16.5" customHeight="1">
      <c r="A19" s="170"/>
      <c r="B19" s="22">
        <v>9</v>
      </c>
      <c r="C19" s="22">
        <v>712</v>
      </c>
      <c r="D19" s="23" t="s">
        <v>45</v>
      </c>
      <c r="E19" s="87">
        <f>'[7]Produksi_Ternak'!$G$19</f>
        <v>546060</v>
      </c>
      <c r="F19" s="87">
        <f>'[9]Produksi_Ternak'!$G$19</f>
        <v>547152</v>
      </c>
      <c r="G19" s="87">
        <f>'[10]Produksi_Ternak'!$G$19</f>
        <v>547698</v>
      </c>
      <c r="H19" s="87">
        <f>'[8]Produksi_Ternak'!$G$19</f>
        <v>548793.396</v>
      </c>
      <c r="I19" s="35">
        <f t="shared" si="0"/>
        <v>2189703.3959999997</v>
      </c>
    </row>
    <row r="20" spans="1:9" ht="18.75" customHeight="1">
      <c r="A20" s="170"/>
      <c r="B20" s="22">
        <v>10</v>
      </c>
      <c r="C20" s="22">
        <v>713</v>
      </c>
      <c r="D20" s="23" t="s">
        <v>46</v>
      </c>
      <c r="E20" s="87">
        <f>'[7]Produksi_Ternak'!$G$20</f>
        <v>3144902.4</v>
      </c>
      <c r="F20" s="87">
        <f>'[9]Produksi_Ternak'!$G$20</f>
        <v>3151192.8</v>
      </c>
      <c r="G20" s="87">
        <f>'[10]Produksi_Ternak'!$G$20</f>
        <v>3154336.8</v>
      </c>
      <c r="H20" s="87">
        <f>'[8]Produksi_Ternak'!$G$20</f>
        <v>3160645.4736</v>
      </c>
      <c r="I20" s="35">
        <f t="shared" si="0"/>
        <v>12611077.4736</v>
      </c>
    </row>
    <row r="21" spans="1:9" ht="16.5" customHeight="1">
      <c r="A21" s="170"/>
      <c r="B21" s="22">
        <v>11</v>
      </c>
      <c r="C21" s="22">
        <v>714</v>
      </c>
      <c r="D21" s="23" t="s">
        <v>47</v>
      </c>
      <c r="E21" s="87">
        <f>'[7]Produksi_Ternak'!$G$21</f>
        <v>98399.40000000001</v>
      </c>
      <c r="F21" s="87">
        <f>'[9]Produksi_Ternak'!$G$21</f>
        <v>98668.90000000001</v>
      </c>
      <c r="G21" s="87">
        <f>'[10]Produksi_Ternak'!$G$21</f>
        <v>98695.3</v>
      </c>
      <c r="H21" s="87">
        <f>'[8]Produksi_Ternak'!$G$21</f>
        <v>98892.6906</v>
      </c>
      <c r="I21" s="35">
        <f t="shared" si="0"/>
        <v>394656.29060000007</v>
      </c>
    </row>
    <row r="22" spans="1:9" ht="16.5" customHeight="1">
      <c r="A22" s="170"/>
      <c r="B22" s="22">
        <v>12</v>
      </c>
      <c r="C22" s="22">
        <v>715</v>
      </c>
      <c r="D22" s="23" t="s">
        <v>71</v>
      </c>
      <c r="E22" s="87">
        <f>'[7]Produksi_Ternak'!$G$22</f>
        <v>3387</v>
      </c>
      <c r="F22" s="87">
        <f>'[9]Produksi_Ternak'!$G$22</f>
        <v>3326.6000000000004</v>
      </c>
      <c r="G22" s="87">
        <f>'[10]Produksi_Ternak'!$G$22</f>
        <v>3336.8</v>
      </c>
      <c r="H22" s="87">
        <f>'[8]Produksi_Ternak'!$G$22</f>
        <v>3343.4736</v>
      </c>
      <c r="I22" s="35">
        <f t="shared" si="0"/>
        <v>13393.8736</v>
      </c>
    </row>
    <row r="23" spans="1:9" ht="16.5" customHeight="1">
      <c r="A23" s="170"/>
      <c r="B23" s="22">
        <v>13</v>
      </c>
      <c r="C23" s="22">
        <v>716</v>
      </c>
      <c r="D23" s="23" t="s">
        <v>48</v>
      </c>
      <c r="E23" s="87">
        <f>'[7]Produksi_Ternak'!$G$23</f>
        <v>682.2</v>
      </c>
      <c r="F23" s="87">
        <f>'[9]Produksi_Ternak'!$G$23</f>
        <v>683.6</v>
      </c>
      <c r="G23" s="87">
        <f>'[10]Produksi_Ternak'!$G$23</f>
        <v>684.2</v>
      </c>
      <c r="H23" s="87">
        <f>'[8]Produksi_Ternak'!$G$23</f>
        <v>685.5684000000001</v>
      </c>
      <c r="I23" s="35">
        <f t="shared" si="0"/>
        <v>2735.5684</v>
      </c>
    </row>
    <row r="24" spans="1:9" ht="16.5" customHeight="1">
      <c r="A24" s="170"/>
      <c r="B24" s="22">
        <v>14</v>
      </c>
      <c r="C24" s="22">
        <v>717</v>
      </c>
      <c r="D24" s="23" t="s">
        <v>49</v>
      </c>
      <c r="E24" s="87">
        <f>'[7]Produksi_Ternak'!$G$24</f>
        <v>58285</v>
      </c>
      <c r="F24" s="87">
        <f>'[9]Produksi_Ternak'!$G$24</f>
        <v>58402</v>
      </c>
      <c r="G24" s="87">
        <f>'[10]Produksi_Ternak'!$G$24</f>
        <v>58460</v>
      </c>
      <c r="H24" s="87">
        <f>'[8]Produksi_Ternak'!$G$24</f>
        <v>58576.92</v>
      </c>
      <c r="I24" s="35">
        <f t="shared" si="0"/>
        <v>233723.91999999998</v>
      </c>
    </row>
    <row r="25" spans="1:9" ht="16.5" customHeight="1">
      <c r="A25" s="170"/>
      <c r="B25" s="37">
        <v>15</v>
      </c>
      <c r="C25" s="37">
        <v>718</v>
      </c>
      <c r="D25" s="38" t="s">
        <v>72</v>
      </c>
      <c r="E25" s="87">
        <f>'[7]Produksi_Ternak'!$G$25</f>
        <v>2578</v>
      </c>
      <c r="F25" s="87">
        <f>'[9]Produksi_Ternak'!$G$25</f>
        <v>2583</v>
      </c>
      <c r="G25" s="87">
        <f>'[10]Produksi_Ternak'!$G$25</f>
        <v>2586</v>
      </c>
      <c r="H25" s="87">
        <f>'[8]Produksi_Ternak'!$G$25</f>
        <v>2591.172</v>
      </c>
      <c r="I25" s="35">
        <f t="shared" si="0"/>
        <v>10338.172</v>
      </c>
    </row>
    <row r="26" spans="1:9" ht="16.5" customHeight="1">
      <c r="A26" s="34"/>
      <c r="B26" s="183" t="s">
        <v>84</v>
      </c>
      <c r="C26" s="184"/>
      <c r="D26" s="184"/>
      <c r="E26" s="36">
        <f>SUM(E11:E25)</f>
        <v>4874106.728200001</v>
      </c>
      <c r="F26" s="36">
        <f>SUM(F11:F25)</f>
        <v>5042269.899999999</v>
      </c>
      <c r="G26" s="36">
        <f>SUM(G11:G25)</f>
        <v>4955815.89</v>
      </c>
      <c r="H26" s="36">
        <f>SUM(H11:H25)</f>
        <v>4959012.784180001</v>
      </c>
      <c r="I26" s="36">
        <f>SUM(I11:I25)</f>
        <v>19831205.30238</v>
      </c>
    </row>
    <row r="27" ht="15">
      <c r="B27" t="s">
        <v>74</v>
      </c>
    </row>
    <row r="28" ht="15">
      <c r="C28" t="s">
        <v>198</v>
      </c>
    </row>
    <row r="29" ht="15">
      <c r="C29" t="s">
        <v>126</v>
      </c>
    </row>
    <row r="32" ht="15">
      <c r="I32" s="72"/>
    </row>
    <row r="33" ht="15">
      <c r="I33" s="72"/>
    </row>
    <row r="34" ht="15">
      <c r="I34" s="72"/>
    </row>
    <row r="35" ht="15">
      <c r="I35" s="72"/>
    </row>
    <row r="36" ht="15">
      <c r="I36" s="73"/>
    </row>
    <row r="37" ht="15">
      <c r="I37" s="72"/>
    </row>
    <row r="42" spans="1:9" ht="15" customHeight="1">
      <c r="A42" s="174"/>
      <c r="B42" s="147" t="s">
        <v>85</v>
      </c>
      <c r="C42" s="147"/>
      <c r="D42" s="147"/>
      <c r="E42" s="147"/>
      <c r="F42" s="147"/>
      <c r="G42" s="147"/>
      <c r="H42" s="147"/>
      <c r="I42" s="147"/>
    </row>
    <row r="43" spans="1:9" ht="15">
      <c r="A43" s="174"/>
      <c r="B43" s="32"/>
      <c r="C43" s="32"/>
      <c r="D43" s="10"/>
      <c r="E43" s="10"/>
      <c r="F43" s="10"/>
      <c r="G43" s="10"/>
      <c r="H43" s="10"/>
      <c r="I43" s="10"/>
    </row>
    <row r="44" spans="1:9" ht="15" customHeight="1">
      <c r="A44" s="174"/>
      <c r="B44" s="17" t="s">
        <v>2</v>
      </c>
      <c r="C44" s="17"/>
      <c r="D44" s="14" t="str">
        <f>D4</f>
        <v>:   JAWA TIMUR</v>
      </c>
      <c r="E44" s="31"/>
      <c r="F44" s="31"/>
      <c r="G44" s="31"/>
      <c r="H44" s="83" t="s">
        <v>3</v>
      </c>
      <c r="I44" s="14" t="str">
        <f>I4</f>
        <v>:  2023</v>
      </c>
    </row>
    <row r="45" spans="1:9" ht="15" customHeight="1">
      <c r="A45" s="174"/>
      <c r="B45" s="17" t="s">
        <v>82</v>
      </c>
      <c r="C45" s="17"/>
      <c r="D45" s="14" t="str">
        <f>D5</f>
        <v>:  Lumajang</v>
      </c>
      <c r="E45" s="31"/>
      <c r="F45" s="31"/>
      <c r="G45" s="31"/>
      <c r="H45" s="83"/>
      <c r="I45" s="14"/>
    </row>
    <row r="46" spans="1:9" ht="15">
      <c r="A46" s="2"/>
      <c r="B46" s="169"/>
      <c r="C46" s="169"/>
      <c r="D46" s="169"/>
      <c r="E46" s="169"/>
      <c r="F46" s="169"/>
      <c r="G46" s="169"/>
      <c r="H46" s="169"/>
      <c r="I46" s="169"/>
    </row>
    <row r="47" spans="1:9" ht="15" customHeight="1">
      <c r="A47" s="170"/>
      <c r="B47" s="136" t="s">
        <v>6</v>
      </c>
      <c r="C47" s="136" t="s">
        <v>25</v>
      </c>
      <c r="D47" s="136" t="s">
        <v>5</v>
      </c>
      <c r="E47" s="136" t="s">
        <v>127</v>
      </c>
      <c r="F47" s="136" t="s">
        <v>128</v>
      </c>
      <c r="G47" s="136" t="s">
        <v>129</v>
      </c>
      <c r="H47" s="136" t="s">
        <v>130</v>
      </c>
      <c r="I47" s="136" t="s">
        <v>131</v>
      </c>
    </row>
    <row r="48" spans="1:9" ht="15" customHeight="1">
      <c r="A48" s="170"/>
      <c r="B48" s="137"/>
      <c r="C48" s="137"/>
      <c r="D48" s="137"/>
      <c r="E48" s="137"/>
      <c r="F48" s="137"/>
      <c r="G48" s="137"/>
      <c r="H48" s="137"/>
      <c r="I48" s="137"/>
    </row>
    <row r="49" spans="1:9" ht="15" customHeight="1">
      <c r="A49" s="170"/>
      <c r="B49" s="138"/>
      <c r="C49" s="138"/>
      <c r="D49" s="138"/>
      <c r="E49" s="33" t="s">
        <v>83</v>
      </c>
      <c r="F49" s="33" t="s">
        <v>83</v>
      </c>
      <c r="G49" s="33" t="s">
        <v>83</v>
      </c>
      <c r="H49" s="33" t="s">
        <v>83</v>
      </c>
      <c r="I49" s="33" t="s">
        <v>83</v>
      </c>
    </row>
    <row r="50" spans="1:9" ht="12.75" customHeight="1">
      <c r="A50" s="170"/>
      <c r="B50" s="19" t="s">
        <v>12</v>
      </c>
      <c r="C50" s="19" t="s">
        <v>13</v>
      </c>
      <c r="D50" s="19" t="s">
        <v>14</v>
      </c>
      <c r="E50" s="19" t="s">
        <v>15</v>
      </c>
      <c r="F50" s="19" t="s">
        <v>16</v>
      </c>
      <c r="G50" s="19" t="s">
        <v>19</v>
      </c>
      <c r="H50" s="19" t="s">
        <v>20</v>
      </c>
      <c r="I50" s="19" t="s">
        <v>21</v>
      </c>
    </row>
    <row r="51" spans="1:9" ht="16.5" customHeight="1">
      <c r="A51" s="170"/>
      <c r="B51" s="22">
        <v>1</v>
      </c>
      <c r="C51" s="22">
        <v>712</v>
      </c>
      <c r="D51" s="23" t="s">
        <v>45</v>
      </c>
      <c r="E51" s="87">
        <f>'[7]Produksi_Ternak'!$H$51</f>
        <v>270223.322036</v>
      </c>
      <c r="F51" s="87">
        <f>'[9]Produksi_Ternak'!$H$51</f>
        <v>271033.949375</v>
      </c>
      <c r="G51" s="87">
        <f>'[10]Produksi_Ternak'!$H$51</f>
        <v>271711.539625</v>
      </c>
      <c r="H51" s="87">
        <f>'[8]Produksi_Ternak'!$H$51</f>
        <v>272662.54600000003</v>
      </c>
      <c r="I51" s="35">
        <f>E51+F51+G51+H51</f>
        <v>1085631.3570360001</v>
      </c>
    </row>
    <row r="52" spans="1:9" ht="16.5" customHeight="1">
      <c r="A52" s="170"/>
      <c r="B52" s="22">
        <v>2</v>
      </c>
      <c r="C52" s="22">
        <v>714</v>
      </c>
      <c r="D52" s="23" t="s">
        <v>47</v>
      </c>
      <c r="E52" s="87">
        <f>'[7]Produksi_Ternak'!$H$52</f>
        <v>2264416.6350000002</v>
      </c>
      <c r="F52" s="87">
        <f>'[9]Produksi_Ternak'!$H$52</f>
        <v>2271212.97</v>
      </c>
      <c r="G52" s="87">
        <f>'[10]Produksi_Ternak'!$H$52</f>
        <v>2276896.44</v>
      </c>
      <c r="H52" s="87">
        <f>'[8]Produksi_Ternak'!$H$52</f>
        <v>2259511.41</v>
      </c>
      <c r="I52" s="35">
        <f>E52+F52+G52+H52</f>
        <v>9072037.455</v>
      </c>
    </row>
    <row r="53" spans="1:9" ht="16.5" customHeight="1">
      <c r="A53" s="170"/>
      <c r="B53" s="22">
        <v>3</v>
      </c>
      <c r="C53" s="22">
        <v>716</v>
      </c>
      <c r="D53" s="23" t="s">
        <v>48</v>
      </c>
      <c r="E53" s="87">
        <f>'[7]Produksi_Ternak'!$H$53</f>
        <v>42434.1</v>
      </c>
      <c r="F53" s="87">
        <f>'[9]Produksi_Ternak'!$H$53</f>
        <v>42561</v>
      </c>
      <c r="G53" s="87">
        <f>'[10]Produksi_Ternak'!$H$53</f>
        <v>42667.2</v>
      </c>
      <c r="H53" s="87">
        <f>'[8]Produksi_Ternak'!$H$53</f>
        <v>42816.299999999996</v>
      </c>
      <c r="I53" s="35">
        <f>E53+F53+G53+H53</f>
        <v>170478.6</v>
      </c>
    </row>
    <row r="54" spans="1:9" ht="16.5" customHeight="1">
      <c r="A54" s="170"/>
      <c r="B54" s="22">
        <v>4</v>
      </c>
      <c r="C54" s="22">
        <v>717</v>
      </c>
      <c r="D54" s="23" t="s">
        <v>49</v>
      </c>
      <c r="E54" s="87">
        <f>'[7]Produksi_Ternak'!$H$54</f>
        <v>618583.710125</v>
      </c>
      <c r="F54" s="87">
        <f>'[9]Produksi_Ternak'!$H$54</f>
        <v>620117.47325</v>
      </c>
      <c r="G54" s="87">
        <f>'[10]Produksi_Ternak'!$H$54</f>
        <v>621665.587375</v>
      </c>
      <c r="H54" s="87">
        <f>'[8]Produksi_Ternak'!$H$54</f>
        <v>623724.9244821875</v>
      </c>
      <c r="I54" s="35">
        <f>E54+F54+G54+H54</f>
        <v>2484091.6952321874</v>
      </c>
    </row>
    <row r="55" spans="1:9" ht="16.5" customHeight="1">
      <c r="A55" s="170"/>
      <c r="B55" s="37">
        <v>5</v>
      </c>
      <c r="C55" s="37">
        <v>718</v>
      </c>
      <c r="D55" s="38" t="s">
        <v>72</v>
      </c>
      <c r="E55" s="87">
        <f>'[7]Produksi_Ternak'!$H$55</f>
        <v>8843.4075</v>
      </c>
      <c r="F55" s="87">
        <f>'[9]Produksi_Ternak'!$H$55</f>
        <v>10931.200499999999</v>
      </c>
      <c r="G55" s="87">
        <f>'[10]Produksi_Ternak'!$H$55</f>
        <v>10958.337</v>
      </c>
      <c r="H55" s="87">
        <v>10996.56253875</v>
      </c>
      <c r="I55" s="35">
        <f>E55+F55+G55+H55</f>
        <v>41729.50753875</v>
      </c>
    </row>
    <row r="56" spans="1:9" ht="16.5" customHeight="1">
      <c r="A56" s="34"/>
      <c r="B56" s="183" t="s">
        <v>86</v>
      </c>
      <c r="C56" s="184"/>
      <c r="D56" s="184"/>
      <c r="E56" s="88">
        <f>SUM(E51:E55)</f>
        <v>3204501.1746610007</v>
      </c>
      <c r="F56" s="88">
        <f>SUM(F51:F55)</f>
        <v>3215856.593125</v>
      </c>
      <c r="G56" s="88">
        <f>SUM(G51:G55)</f>
        <v>3223899.104</v>
      </c>
      <c r="H56" s="88">
        <f>SUM(H51:H55)</f>
        <v>3209711.7430209373</v>
      </c>
      <c r="I56" s="88">
        <f>SUM(I51:I55)</f>
        <v>12853968.614806939</v>
      </c>
    </row>
    <row r="57" ht="15">
      <c r="B57" t="s">
        <v>74</v>
      </c>
    </row>
    <row r="58" ht="15">
      <c r="C58" t="s">
        <v>199</v>
      </c>
    </row>
    <row r="59" ht="15">
      <c r="C59" t="s">
        <v>132</v>
      </c>
    </row>
    <row r="63" ht="15">
      <c r="I63" s="72"/>
    </row>
    <row r="64" ht="15">
      <c r="I64" s="72"/>
    </row>
    <row r="65" ht="15">
      <c r="I65" s="72"/>
    </row>
    <row r="66" ht="15">
      <c r="I66" s="72"/>
    </row>
    <row r="67" ht="15">
      <c r="I67" s="73"/>
    </row>
    <row r="68" ht="15">
      <c r="I68" s="72"/>
    </row>
    <row r="76" spans="1:9" ht="15" customHeight="1">
      <c r="A76" s="174"/>
      <c r="B76" s="147" t="s">
        <v>87</v>
      </c>
      <c r="C76" s="147"/>
      <c r="D76" s="147"/>
      <c r="E76" s="147"/>
      <c r="F76" s="147"/>
      <c r="G76" s="147"/>
      <c r="H76" s="147"/>
      <c r="I76" s="147"/>
    </row>
    <row r="77" spans="1:9" ht="15">
      <c r="A77" s="174"/>
      <c r="B77" s="32"/>
      <c r="C77" s="32"/>
      <c r="D77" s="10"/>
      <c r="E77" s="10"/>
      <c r="F77" s="10"/>
      <c r="G77" s="10"/>
      <c r="H77" s="10"/>
      <c r="I77" s="10"/>
    </row>
    <row r="78" spans="1:9" ht="15" customHeight="1">
      <c r="A78" s="174"/>
      <c r="B78" s="17" t="s">
        <v>2</v>
      </c>
      <c r="C78" s="17"/>
      <c r="D78" s="14" t="str">
        <f>D44</f>
        <v>:   JAWA TIMUR</v>
      </c>
      <c r="E78" s="31"/>
      <c r="F78" s="31"/>
      <c r="G78" s="31"/>
      <c r="H78" s="83" t="s">
        <v>3</v>
      </c>
      <c r="I78" s="14" t="str">
        <f>I44</f>
        <v>:  2023</v>
      </c>
    </row>
    <row r="79" spans="1:9" ht="15" customHeight="1">
      <c r="A79" s="174"/>
      <c r="B79" s="17" t="s">
        <v>82</v>
      </c>
      <c r="C79" s="17"/>
      <c r="D79" s="14" t="str">
        <f>D45</f>
        <v>:  Lumajang</v>
      </c>
      <c r="E79" s="31"/>
      <c r="F79" s="31"/>
      <c r="G79" s="31"/>
      <c r="H79" s="83"/>
      <c r="I79" s="14"/>
    </row>
    <row r="80" spans="1:9" ht="15">
      <c r="A80" s="2"/>
      <c r="B80" s="169"/>
      <c r="C80" s="169"/>
      <c r="D80" s="169"/>
      <c r="E80" s="169"/>
      <c r="F80" s="169"/>
      <c r="G80" s="169"/>
      <c r="H80" s="169"/>
      <c r="I80" s="169"/>
    </row>
    <row r="81" spans="1:9" ht="15" customHeight="1">
      <c r="A81" s="170"/>
      <c r="B81" s="136" t="s">
        <v>6</v>
      </c>
      <c r="C81" s="136" t="s">
        <v>25</v>
      </c>
      <c r="D81" s="136" t="s">
        <v>5</v>
      </c>
      <c r="E81" s="136" t="s">
        <v>133</v>
      </c>
      <c r="F81" s="136" t="s">
        <v>134</v>
      </c>
      <c r="G81" s="136" t="s">
        <v>135</v>
      </c>
      <c r="H81" s="136" t="s">
        <v>136</v>
      </c>
      <c r="I81" s="136" t="s">
        <v>137</v>
      </c>
    </row>
    <row r="82" spans="1:9" ht="15" customHeight="1">
      <c r="A82" s="170"/>
      <c r="B82" s="137"/>
      <c r="C82" s="137"/>
      <c r="D82" s="137"/>
      <c r="E82" s="137"/>
      <c r="F82" s="137"/>
      <c r="G82" s="137"/>
      <c r="H82" s="137"/>
      <c r="I82" s="137"/>
    </row>
    <row r="83" spans="1:9" ht="15" customHeight="1">
      <c r="A83" s="170"/>
      <c r="B83" s="138"/>
      <c r="C83" s="138"/>
      <c r="D83" s="138"/>
      <c r="E83" s="33" t="s">
        <v>83</v>
      </c>
      <c r="F83" s="33" t="s">
        <v>83</v>
      </c>
      <c r="G83" s="33" t="s">
        <v>83</v>
      </c>
      <c r="H83" s="33" t="s">
        <v>83</v>
      </c>
      <c r="I83" s="33" t="s">
        <v>83</v>
      </c>
    </row>
    <row r="84" spans="1:9" ht="12.75" customHeight="1">
      <c r="A84" s="170"/>
      <c r="B84" s="19" t="s">
        <v>12</v>
      </c>
      <c r="C84" s="19" t="s">
        <v>13</v>
      </c>
      <c r="D84" s="19" t="s">
        <v>14</v>
      </c>
      <c r="E84" s="19" t="s">
        <v>15</v>
      </c>
      <c r="F84" s="19" t="s">
        <v>16</v>
      </c>
      <c r="G84" s="19" t="s">
        <v>19</v>
      </c>
      <c r="H84" s="19" t="s">
        <v>20</v>
      </c>
      <c r="I84" s="19" t="s">
        <v>21</v>
      </c>
    </row>
    <row r="85" spans="1:9" ht="16.5" customHeight="1">
      <c r="A85" s="170"/>
      <c r="B85" s="22">
        <v>1</v>
      </c>
      <c r="C85" s="22">
        <v>704</v>
      </c>
      <c r="D85" s="23" t="s">
        <v>40</v>
      </c>
      <c r="E85" s="87">
        <f>'[7]Produksi_Ternak'!$H$85</f>
        <v>2744554.8482079995</v>
      </c>
      <c r="F85" s="87">
        <f>'[9]Produksi_Ternak'!$H$85</f>
        <v>2753287.26</v>
      </c>
      <c r="G85" s="87">
        <f>'[10]Produksi_Ternak'!$H$85</f>
        <v>2763538.8614999996</v>
      </c>
      <c r="H85" s="87">
        <f>'[8]Produksi_Ternak'!$H$85</f>
        <v>2772814.1199999996</v>
      </c>
      <c r="I85" s="35">
        <f>E85+F85+G85+H85</f>
        <v>11034195.089707999</v>
      </c>
    </row>
    <row r="86" spans="1:9" ht="16.5" customHeight="1">
      <c r="A86" s="170"/>
      <c r="B86" s="22">
        <v>2</v>
      </c>
      <c r="C86" s="22" t="s">
        <v>90</v>
      </c>
      <c r="D86" s="23" t="s">
        <v>89</v>
      </c>
      <c r="E86" s="87">
        <f>'[7]Produksi_Ternak'!$H$86</f>
        <v>355660.20044999995</v>
      </c>
      <c r="F86" s="87">
        <f>'[9]Produksi_Ternak'!$H$86</f>
        <v>356723.2696499999</v>
      </c>
      <c r="G86" s="87">
        <f>'[10]Produksi_Ternak'!$H$86</f>
        <v>357613.0123499999</v>
      </c>
      <c r="H86" s="87">
        <f>'[8]Produksi_Ternak'!$H$86</f>
        <v>358866.7406999999</v>
      </c>
      <c r="I86" s="35">
        <f>E86+F86+G86+H86</f>
        <v>1428863.2231499997</v>
      </c>
    </row>
    <row r="87" spans="1:9" ht="16.5" customHeight="1">
      <c r="A87" s="34"/>
      <c r="B87" s="185" t="s">
        <v>88</v>
      </c>
      <c r="C87" s="186"/>
      <c r="D87" s="186"/>
      <c r="E87" s="89">
        <f>SUM(E85:E86)</f>
        <v>3100215.0486579994</v>
      </c>
      <c r="F87" s="89">
        <f>SUM(F85:F86)</f>
        <v>3110010.52965</v>
      </c>
      <c r="G87" s="89">
        <f>SUM(G85:G86)</f>
        <v>3121151.8738499996</v>
      </c>
      <c r="H87" s="89">
        <f>SUM(H85:H86)</f>
        <v>3131680.8606999996</v>
      </c>
      <c r="I87" s="89">
        <f>SUM(I85:I86)</f>
        <v>12463058.312857999</v>
      </c>
    </row>
    <row r="88" ht="15">
      <c r="B88" t="s">
        <v>74</v>
      </c>
    </row>
    <row r="89" ht="15">
      <c r="C89" t="s">
        <v>200</v>
      </c>
    </row>
    <row r="90" ht="15">
      <c r="C90" t="s">
        <v>132</v>
      </c>
    </row>
    <row r="93" ht="15">
      <c r="I93" s="72"/>
    </row>
    <row r="94" ht="15">
      <c r="I94" s="72"/>
    </row>
    <row r="95" ht="15">
      <c r="I95" s="72"/>
    </row>
    <row r="96" ht="15">
      <c r="I96" s="72"/>
    </row>
    <row r="97" ht="15">
      <c r="I97" s="73"/>
    </row>
    <row r="98" ht="15">
      <c r="I98" s="72"/>
    </row>
  </sheetData>
  <sheetProtection/>
  <mergeCells count="43">
    <mergeCell ref="G81:G82"/>
    <mergeCell ref="H81:H82"/>
    <mergeCell ref="I81:I82"/>
    <mergeCell ref="B87:D87"/>
    <mergeCell ref="A81:A86"/>
    <mergeCell ref="B81:B83"/>
    <mergeCell ref="C81:C83"/>
    <mergeCell ref="D81:D83"/>
    <mergeCell ref="E81:E82"/>
    <mergeCell ref="F81:F82"/>
    <mergeCell ref="I47:I48"/>
    <mergeCell ref="B56:D56"/>
    <mergeCell ref="A76:A77"/>
    <mergeCell ref="B76:I76"/>
    <mergeCell ref="A78:A79"/>
    <mergeCell ref="B80:I80"/>
    <mergeCell ref="A44:A45"/>
    <mergeCell ref="B46:I46"/>
    <mergeCell ref="A47:A55"/>
    <mergeCell ref="B47:B49"/>
    <mergeCell ref="C47:C49"/>
    <mergeCell ref="D47:D49"/>
    <mergeCell ref="E47:E48"/>
    <mergeCell ref="F47:F48"/>
    <mergeCell ref="G47:G48"/>
    <mergeCell ref="H47:H48"/>
    <mergeCell ref="F7:F8"/>
    <mergeCell ref="G7:G8"/>
    <mergeCell ref="H7:H8"/>
    <mergeCell ref="I7:I8"/>
    <mergeCell ref="B26:D26"/>
    <mergeCell ref="A42:A43"/>
    <mergeCell ref="B42:I42"/>
    <mergeCell ref="B1:I1"/>
    <mergeCell ref="A2:A3"/>
    <mergeCell ref="B2:I2"/>
    <mergeCell ref="A4:A5"/>
    <mergeCell ref="B6:I6"/>
    <mergeCell ref="A7:A25"/>
    <mergeCell ref="B7:B9"/>
    <mergeCell ref="C7:C9"/>
    <mergeCell ref="D7:D9"/>
    <mergeCell ref="E7:E8"/>
  </mergeCells>
  <printOptions horizontalCentered="1"/>
  <pageMargins left="0.748031496062992" right="1.33858267716535" top="0.45" bottom="0.34" header="0.41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Dony</dc:creator>
  <cp:keywords/>
  <dc:description/>
  <cp:lastModifiedBy>STAR</cp:lastModifiedBy>
  <cp:lastPrinted>2018-04-24T02:33:08Z</cp:lastPrinted>
  <dcterms:created xsi:type="dcterms:W3CDTF">2015-03-10T08:14:05Z</dcterms:created>
  <dcterms:modified xsi:type="dcterms:W3CDTF">2024-02-05T08:04:09Z</dcterms:modified>
  <cp:category/>
  <cp:version/>
  <cp:contentType/>
  <cp:contentStatus/>
</cp:coreProperties>
</file>