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 RICKA\PERMINTAAN\KOMINFO\2023\2023\"/>
    </mc:Choice>
  </mc:AlternateContent>
  <bookViews>
    <workbookView xWindow="0" yWindow="0" windowWidth="20490" windowHeight="7470"/>
  </bookViews>
  <sheets>
    <sheet name="FORM_TK_1" sheetId="14" r:id="rId1"/>
  </sheets>
  <calcPr calcId="162913"/>
</workbook>
</file>

<file path=xl/calcChain.xml><?xml version="1.0" encoding="utf-8"?>
<calcChain xmlns="http://schemas.openxmlformats.org/spreadsheetml/2006/main">
  <c r="AM34" i="14" l="1"/>
  <c r="BC22" i="14" s="1"/>
  <c r="AI34" i="14" l="1"/>
  <c r="AP154" i="14" l="1"/>
  <c r="AI154" i="14" l="1"/>
  <c r="AP114" i="14"/>
  <c r="AI114" i="14"/>
  <c r="AP74" i="14"/>
  <c r="AI74" i="14"/>
  <c r="AO34" i="14"/>
  <c r="T314" i="14"/>
  <c r="AC274" i="14"/>
  <c r="AC194" i="14"/>
  <c r="T114" i="14"/>
  <c r="C35" i="14"/>
  <c r="AK154" i="14" l="1"/>
  <c r="AX25" i="14" s="1"/>
  <c r="AK74" i="14"/>
  <c r="AX23" i="14" s="1"/>
  <c r="F35" i="14" l="1"/>
  <c r="AX13" i="14" s="1"/>
  <c r="L35" i="14" l="1"/>
  <c r="BD13" i="14" s="1"/>
  <c r="BD26" i="14" s="1"/>
  <c r="AK114" i="14" l="1"/>
  <c r="AX24" i="14" s="1"/>
  <c r="Z314" i="14" l="1"/>
  <c r="BC21" i="14" s="1"/>
  <c r="Z274" i="14"/>
  <c r="BC20" i="14" s="1"/>
  <c r="AM74" i="14" l="1"/>
  <c r="BC23" i="14" s="1"/>
  <c r="Z234" i="14" l="1"/>
  <c r="BC19" i="14" s="1"/>
  <c r="K35" i="14"/>
  <c r="BC12" i="14" s="1"/>
  <c r="Z74" i="14" l="1"/>
  <c r="BC15" i="14" s="1"/>
  <c r="Z34" i="14"/>
  <c r="BC14" i="14" s="1"/>
  <c r="Z154" i="14"/>
  <c r="BC17" i="14" s="1"/>
  <c r="Z114" i="14"/>
  <c r="BC16" i="14" s="1"/>
  <c r="Z194" i="14"/>
  <c r="BC18" i="14" s="1"/>
  <c r="AM154" i="14"/>
  <c r="BC25" i="14" s="1"/>
  <c r="AM114" i="14"/>
  <c r="BC24" i="14" s="1"/>
  <c r="W314" i="14" l="1"/>
  <c r="AY21" i="14" s="1"/>
  <c r="V314" i="14" l="1"/>
  <c r="AX21" i="14" s="1"/>
  <c r="U314" i="14" l="1"/>
  <c r="AW21" i="14" s="1"/>
  <c r="X314" i="14"/>
  <c r="AZ21" i="14" s="1"/>
  <c r="AC314" i="14" l="1"/>
  <c r="W154" i="14" l="1"/>
  <c r="AY17" i="14" s="1"/>
  <c r="U154" i="14" l="1"/>
  <c r="AW17" i="14" s="1"/>
  <c r="V154" i="14"/>
  <c r="AX17" i="14" s="1"/>
  <c r="O35" i="14" l="1"/>
  <c r="X154" i="14"/>
  <c r="AZ17" i="14" s="1"/>
  <c r="AC154" i="14" l="1"/>
  <c r="Y314" i="14" l="1"/>
  <c r="BA21" i="14" s="1"/>
  <c r="W34" i="14" l="1"/>
  <c r="AY14" i="14" s="1"/>
  <c r="W74" i="14" l="1"/>
  <c r="AY15" i="14" s="1"/>
  <c r="W114" i="14"/>
  <c r="AY16" i="14" s="1"/>
  <c r="V34" i="14"/>
  <c r="AX14" i="14" s="1"/>
  <c r="AJ154" i="14" l="1"/>
  <c r="AZ25" i="14" s="1"/>
  <c r="AW25" i="14" s="1"/>
  <c r="U194" i="14"/>
  <c r="AW18" i="14" s="1"/>
  <c r="V114" i="14"/>
  <c r="AX16" i="14" s="1"/>
  <c r="AC114" i="14"/>
  <c r="W194" i="14"/>
  <c r="AY18" i="14" s="1"/>
  <c r="V74" i="14"/>
  <c r="AX15" i="14" s="1"/>
  <c r="U114" i="14" l="1"/>
  <c r="AW16" i="14" s="1"/>
  <c r="U34" i="14"/>
  <c r="AW14" i="14" s="1"/>
  <c r="X34" i="14"/>
  <c r="AZ14" i="14" s="1"/>
  <c r="G35" i="14"/>
  <c r="AY12" i="14" s="1"/>
  <c r="E35" i="14"/>
  <c r="AX12" i="14" s="1"/>
  <c r="AJ74" i="14" l="1"/>
  <c r="AZ23" i="14" s="1"/>
  <c r="AW23" i="14" s="1"/>
  <c r="X114" i="14"/>
  <c r="AZ16" i="14" s="1"/>
  <c r="U74" i="14"/>
  <c r="AW15" i="14" s="1"/>
  <c r="AC34" i="14"/>
  <c r="D35" i="14"/>
  <c r="AW12" i="14" s="1"/>
  <c r="AZ12" i="14" s="1"/>
  <c r="AC74" i="14" l="1"/>
  <c r="V194" i="14"/>
  <c r="AX18" i="14" s="1"/>
  <c r="X74" i="14"/>
  <c r="AZ15" i="14" s="1"/>
  <c r="H35" i="14"/>
  <c r="X194" i="14" l="1"/>
  <c r="AZ18" i="14" s="1"/>
  <c r="W234" i="14"/>
  <c r="AY19" i="14" s="1"/>
  <c r="U274" i="14" l="1"/>
  <c r="AW20" i="14" s="1"/>
  <c r="U234" i="14" l="1"/>
  <c r="AW19" i="14" s="1"/>
  <c r="AL74" i="14"/>
  <c r="BA23" i="14" s="1"/>
  <c r="V234" i="14" l="1"/>
  <c r="AX19" i="14" s="1"/>
  <c r="Y114" i="14"/>
  <c r="BA16" i="14" s="1"/>
  <c r="V274" i="14" l="1"/>
  <c r="AX20" i="14" s="1"/>
  <c r="W274" i="14"/>
  <c r="AY20" i="14" s="1"/>
  <c r="AY26" i="14" s="1"/>
  <c r="X274" i="14" l="1"/>
  <c r="AZ20" i="14" s="1"/>
  <c r="AC234" i="14"/>
  <c r="X234" i="14"/>
  <c r="AZ19" i="14" s="1"/>
  <c r="Y274" i="14" l="1"/>
  <c r="BA20" i="14" s="1"/>
  <c r="Y194" i="14" l="1"/>
  <c r="BA18" i="14" s="1"/>
  <c r="Y34" i="14" l="1"/>
  <c r="BA14" i="14" s="1"/>
  <c r="Y234" i="14"/>
  <c r="BA19" i="14" s="1"/>
  <c r="Y154" i="14" l="1"/>
  <c r="BA17" i="14" s="1"/>
  <c r="Y74" i="14"/>
  <c r="BA15" i="14" s="1"/>
  <c r="J35" i="14"/>
  <c r="BB13" i="14" s="1"/>
  <c r="BB26" i="14" s="1"/>
  <c r="I35" i="14"/>
  <c r="BA12" i="14" s="1"/>
  <c r="AL114" i="14" l="1"/>
  <c r="BA24" i="14" s="1"/>
  <c r="AL154" i="14" l="1"/>
  <c r="BA25" i="14" s="1"/>
  <c r="AJ114" i="14" l="1"/>
  <c r="AZ24" i="14" s="1"/>
  <c r="AW24" i="14" s="1"/>
  <c r="AJ34" i="14" l="1"/>
  <c r="AZ22" i="14" s="1"/>
  <c r="AP34" i="14"/>
  <c r="AZ26" i="14" l="1"/>
  <c r="BC26" i="14"/>
  <c r="AL34" i="14"/>
  <c r="BA22" i="14" s="1"/>
  <c r="BA26" i="14" s="1"/>
  <c r="AK34" i="14"/>
  <c r="AX22" i="14" s="1"/>
  <c r="AX26" i="14" s="1"/>
  <c r="AW22" i="14" l="1"/>
  <c r="AW26" i="14" s="1"/>
</calcChain>
</file>

<file path=xl/sharedStrings.xml><?xml version="1.0" encoding="utf-8"?>
<sst xmlns="http://schemas.openxmlformats.org/spreadsheetml/2006/main" count="910" uniqueCount="132">
  <si>
    <t>Jumlah</t>
  </si>
  <si>
    <t>Keterangan</t>
  </si>
  <si>
    <t>No</t>
  </si>
  <si>
    <t>Tempursari</t>
  </si>
  <si>
    <t>Pronojiwo</t>
  </si>
  <si>
    <t>Candipuro</t>
  </si>
  <si>
    <t>Pasirian</t>
  </si>
  <si>
    <t>Lumajang</t>
  </si>
  <si>
    <t>Yosowilangun</t>
  </si>
  <si>
    <t>Rowokangkung</t>
  </si>
  <si>
    <t>Randuagung</t>
  </si>
  <si>
    <t>Sukodono</t>
  </si>
  <si>
    <t>Pasrujambe</t>
  </si>
  <si>
    <t>Senduro</t>
  </si>
  <si>
    <t>Gucialit</t>
  </si>
  <si>
    <t>Kedungjajang</t>
  </si>
  <si>
    <t>Ranuyoso</t>
  </si>
  <si>
    <t>Sumbersuko</t>
  </si>
  <si>
    <t>Kelapa</t>
  </si>
  <si>
    <t>Kakao</t>
  </si>
  <si>
    <t>Cengkeh</t>
  </si>
  <si>
    <t>IV</t>
  </si>
  <si>
    <t>K o m o d i t i</t>
  </si>
  <si>
    <t>Tanam</t>
  </si>
  <si>
    <t>Kopra</t>
  </si>
  <si>
    <t>Kopi Robusta</t>
  </si>
  <si>
    <t>Kopi Arabika</t>
  </si>
  <si>
    <t>L a d a</t>
  </si>
  <si>
    <t>Batang</t>
  </si>
  <si>
    <t xml:space="preserve"> </t>
  </si>
  <si>
    <t>KABUPATEN LUMAJANG</t>
  </si>
  <si>
    <t>KOMODITI :</t>
  </si>
  <si>
    <t>KELAPA</t>
  </si>
  <si>
    <t>PINANG</t>
  </si>
  <si>
    <t>KOPI ROBUSTA</t>
  </si>
  <si>
    <t>KOPI ARABIKA</t>
  </si>
  <si>
    <t>CENGKEH</t>
  </si>
  <si>
    <t>T E B U</t>
  </si>
  <si>
    <t>Luas Areal ( Ha )</t>
  </si>
  <si>
    <t>Produksi</t>
  </si>
  <si>
    <t>Areal</t>
  </si>
  <si>
    <t>TBM</t>
  </si>
  <si>
    <t>TM</t>
  </si>
  <si>
    <t>TT/R</t>
  </si>
  <si>
    <t>( Ha)</t>
  </si>
  <si>
    <t>( Ton )</t>
  </si>
  <si>
    <t>O s e</t>
  </si>
  <si>
    <t xml:space="preserve">Pinang </t>
  </si>
  <si>
    <t>T e m p e h</t>
  </si>
  <si>
    <t>K u n i r</t>
  </si>
  <si>
    <t>Biji kering</t>
  </si>
  <si>
    <t>T e b u</t>
  </si>
  <si>
    <t>J a t i  r o t o</t>
  </si>
  <si>
    <t>T e k u n g</t>
  </si>
  <si>
    <t>P a d a n g</t>
  </si>
  <si>
    <t>K l a k a h</t>
  </si>
  <si>
    <t>J u m l a h</t>
  </si>
  <si>
    <t>Wilayah</t>
  </si>
  <si>
    <t>KAKAO</t>
  </si>
  <si>
    <t>NO</t>
  </si>
  <si>
    <t>KERING</t>
  </si>
  <si>
    <t>( Kg/Ha )</t>
  </si>
  <si>
    <t>Harga</t>
  </si>
  <si>
    <t>Cabe Jamu</t>
  </si>
  <si>
    <t>CABE JAMU</t>
  </si>
  <si>
    <t>Produktivitas</t>
  </si>
  <si>
    <t>Panen</t>
  </si>
  <si>
    <t>Catatan :</t>
  </si>
  <si>
    <t>*) Coret yang tidak perlu</t>
  </si>
  <si>
    <t>FORMULIR 4</t>
  </si>
  <si>
    <t>KABUPATEN :</t>
  </si>
  <si>
    <t>LUMAJANG</t>
  </si>
  <si>
    <t>TAHUN :</t>
  </si>
  <si>
    <t xml:space="preserve">REKAPITULASI DATA LUAS AREAL DAN PRODUKSI TANAMAN TAHUNAN PR/PBS/PBN *) JAWA TIMUR </t>
  </si>
  <si>
    <t>Wujud</t>
  </si>
  <si>
    <t>WILAYAH</t>
  </si>
  <si>
    <t>rata-rata / Th</t>
  </si>
  <si>
    <t>rata-rata</t>
  </si>
  <si>
    <t>Pekebun</t>
  </si>
  <si>
    <t>Potensi</t>
  </si>
  <si>
    <t>Total Luas</t>
  </si>
  <si>
    <t>Rp/Kg/Lt</t>
  </si>
  <si>
    <t>(KK)</t>
  </si>
  <si>
    <t>7=4+5+6</t>
  </si>
  <si>
    <t>9=8/5x1000</t>
  </si>
  <si>
    <t>OSE</t>
  </si>
  <si>
    <t>BUNGA</t>
  </si>
  <si>
    <t>LADA</t>
  </si>
  <si>
    <t>FORMULIR 5</t>
  </si>
  <si>
    <t xml:space="preserve">REKAPITULASI DATA LUAS AREAL DAN PRODUKSI TANAMAN SEMUSIM PR/PBS/PBN *) JAWA TIMUR </t>
  </si>
  <si>
    <t>TRIWULAN :</t>
  </si>
  <si>
    <t>Rp/Kw</t>
  </si>
  <si>
    <t>KOPI EXCELSA</t>
  </si>
  <si>
    <t>Temb. Kasturi</t>
  </si>
  <si>
    <t>Temb. Burley</t>
  </si>
  <si>
    <t>Temb. Lokal</t>
  </si>
  <si>
    <t>Kopi Excelsa</t>
  </si>
  <si>
    <t>s/d bulan ini</t>
  </si>
  <si>
    <t>Nira</t>
  </si>
  <si>
    <t>(L)</t>
  </si>
  <si>
    <t>Nira (L)</t>
  </si>
  <si>
    <t>RAJANG</t>
  </si>
  <si>
    <t>BIJI</t>
  </si>
  <si>
    <t>Total Produksi</t>
  </si>
  <si>
    <t>SETARA</t>
  </si>
  <si>
    <t>KOPRA</t>
  </si>
  <si>
    <t>NIRA</t>
  </si>
  <si>
    <t>Kelapa (Ton)</t>
  </si>
  <si>
    <t>Produktivitas  rata-rata / Th (Kg/Ha)</t>
  </si>
  <si>
    <t>Harga rata-rata</t>
  </si>
  <si>
    <t>Pekebun (KK)</t>
  </si>
  <si>
    <t>BATANG</t>
  </si>
  <si>
    <t>Rajang kering</t>
  </si>
  <si>
    <t>Bunga kering</t>
  </si>
  <si>
    <t>Krosok kering</t>
  </si>
  <si>
    <t>Buah kering</t>
  </si>
  <si>
    <t>Rajangan kering</t>
  </si>
  <si>
    <t>BUAH</t>
  </si>
  <si>
    <t>TEMBAKAU RAJANG LOKAL</t>
  </si>
  <si>
    <t>TEMBAKAU WHITE BURLEY</t>
  </si>
  <si>
    <t>TEMBAKAU KASTURI</t>
  </si>
  <si>
    <t>RAJANGAN</t>
  </si>
  <si>
    <t>KROSOK</t>
  </si>
  <si>
    <t>REKAPITULASI DATA LUAS AREAL DAN PRODUKSI KOMODITI PERKEBUNAN UNGGULAN TAHUN 2023</t>
  </si>
  <si>
    <t>Bentuk Produksi</t>
  </si>
  <si>
    <t>( L/Ha )</t>
  </si>
  <si>
    <t>Kelapa Kopra</t>
  </si>
  <si>
    <t>Kelapa Nira</t>
  </si>
  <si>
    <t>Keterangan :</t>
  </si>
  <si>
    <t>: Tanaman Belum Menghasilkan</t>
  </si>
  <si>
    <t>: Tanaman Menghasilkan</t>
  </si>
  <si>
    <t>: Tanaman Tua/Rusak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</si>
</sst>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_-;\-* #,##0_-;_-* &quot;-&quot;??_-;_-@_-"/>
    <numFmt numFmtId="166" formatCode="_-* #,##0.00_-;\-* #,##0.00_-;_-* &quot;-&quot;_-;_-@_-"/>
    <numFmt numFmtId="167" formatCode="_-* #,##0.0_-;\-* #,##0.0_-;_-* &quot;-&quot;_-;_-@_-"/>
    <numFmt numFmtId="168" formatCode="0_ ;\-0\ "/>
    <numFmt numFmtId="169" formatCode="_(* #,##0.0_);_(* \(#,##0.0\);_(* &quot;-&quot;_);_(@_)"/>
    <numFmt numFmtId="170" formatCode="_(* #,##0.00_);_(* \(#,##0.00\);_(* &quot;-&quot;_);_(@_)"/>
    <numFmt numFmtId="171" formatCode="_(* #,##0.0_);_(* \(#,##0.0\);_(* &quot;-&quot;?_);_(@_)"/>
    <numFmt numFmtId="172" formatCode="_(* #,##0.000_);_(* \(#,##0.000\);_(* &quot;-&quot;_);_(@_)"/>
    <numFmt numFmtId="173" formatCode="_(* #,##0_);_(* \(#,##0\);_(* &quot;-&quot;?_);_(@_)"/>
    <numFmt numFmtId="174" formatCode="_-* #,##0.000_-;\-* #,##0.000_-;_-* &quot;-&quot;_-;_-@_-"/>
    <numFmt numFmtId="17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 Narrow"/>
      <family val="2"/>
    </font>
    <font>
      <sz val="9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i/>
      <sz val="6"/>
      <name val="Arial Narrow"/>
      <family val="2"/>
    </font>
    <font>
      <sz val="7"/>
      <name val="Arial Narrow"/>
      <family val="2"/>
    </font>
    <font>
      <sz val="9"/>
      <name val="Calibri"/>
      <family val="2"/>
      <scheme val="minor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167" fontId="3" fillId="0" borderId="0" xfId="0" applyNumberFormat="1" applyFont="1"/>
    <xf numFmtId="167" fontId="3" fillId="0" borderId="0" xfId="2" applyNumberFormat="1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/>
    <xf numFmtId="0" fontId="6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6" fillId="0" borderId="19" xfId="2" applyNumberFormat="1" applyFont="1" applyFill="1" applyBorder="1" applyAlignment="1">
      <alignment vertical="center"/>
    </xf>
    <xf numFmtId="166" fontId="6" fillId="0" borderId="1" xfId="2" applyNumberFormat="1" applyFont="1" applyFill="1" applyBorder="1" applyAlignment="1">
      <alignment vertical="center"/>
    </xf>
    <xf numFmtId="0" fontId="6" fillId="0" borderId="0" xfId="0" applyFont="1" applyFill="1" applyBorder="1"/>
    <xf numFmtId="0" fontId="3" fillId="0" borderId="0" xfId="0" applyFont="1" applyFill="1"/>
    <xf numFmtId="164" fontId="3" fillId="0" borderId="0" xfId="2" applyNumberFormat="1" applyFont="1" applyFill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right" vertical="center"/>
    </xf>
    <xf numFmtId="164" fontId="6" fillId="0" borderId="0" xfId="2" applyNumberFormat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166" fontId="6" fillId="0" borderId="0" xfId="0" applyNumberFormat="1" applyFont="1" applyFill="1"/>
    <xf numFmtId="0" fontId="6" fillId="0" borderId="0" xfId="0" applyFont="1" applyFill="1" applyAlignment="1">
      <alignment vertical="center"/>
    </xf>
    <xf numFmtId="1" fontId="6" fillId="0" borderId="0" xfId="2" applyNumberFormat="1" applyFont="1" applyFill="1" applyAlignment="1">
      <alignment horizontal="center" vertical="center"/>
    </xf>
    <xf numFmtId="0" fontId="6" fillId="0" borderId="14" xfId="0" applyFont="1" applyFill="1" applyBorder="1"/>
    <xf numFmtId="0" fontId="6" fillId="0" borderId="3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64" fontId="6" fillId="0" borderId="3" xfId="2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166" fontId="6" fillId="0" borderId="4" xfId="2" applyNumberFormat="1" applyFont="1" applyFill="1" applyBorder="1" applyAlignment="1">
      <alignment horizontal="center" vertical="center"/>
    </xf>
    <xf numFmtId="164" fontId="6" fillId="0" borderId="4" xfId="2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164" fontId="6" fillId="0" borderId="19" xfId="2" applyNumberFormat="1" applyFont="1" applyFill="1" applyBorder="1" applyAlignment="1">
      <alignment horizontal="left" vertical="center"/>
    </xf>
    <xf numFmtId="164" fontId="6" fillId="0" borderId="19" xfId="2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6" fillId="0" borderId="16" xfId="2" applyNumberFormat="1" applyFont="1" applyFill="1" applyBorder="1" applyAlignment="1">
      <alignment horizontal="left" vertical="center"/>
    </xf>
    <xf numFmtId="164" fontId="6" fillId="0" borderId="16" xfId="2" applyNumberFormat="1" applyFont="1" applyFill="1" applyBorder="1" applyAlignment="1">
      <alignment horizontal="center" vertical="center"/>
    </xf>
    <xf numFmtId="164" fontId="6" fillId="0" borderId="16" xfId="2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horizontal="center" vertical="center"/>
    </xf>
    <xf numFmtId="0" fontId="6" fillId="0" borderId="12" xfId="0" applyFont="1" applyFill="1" applyBorder="1"/>
    <xf numFmtId="0" fontId="6" fillId="0" borderId="13" xfId="0" applyFont="1" applyFill="1" applyBorder="1"/>
    <xf numFmtId="0" fontId="6" fillId="0" borderId="0" xfId="0" applyFont="1" applyFill="1" applyBorder="1" applyAlignment="1"/>
    <xf numFmtId="166" fontId="6" fillId="0" borderId="6" xfId="2" applyNumberFormat="1" applyFont="1" applyFill="1" applyBorder="1" applyAlignment="1">
      <alignment vertical="center"/>
    </xf>
    <xf numFmtId="164" fontId="6" fillId="0" borderId="19" xfId="2" applyNumberFormat="1" applyFont="1" applyFill="1" applyBorder="1" applyAlignment="1">
      <alignment vertical="center"/>
    </xf>
    <xf numFmtId="1" fontId="6" fillId="0" borderId="1" xfId="2" applyNumberFormat="1" applyFont="1" applyFill="1" applyBorder="1" applyAlignment="1">
      <alignment vertical="center"/>
    </xf>
    <xf numFmtId="164" fontId="6" fillId="0" borderId="1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vertical="center"/>
    </xf>
    <xf numFmtId="173" fontId="6" fillId="0" borderId="1" xfId="2" applyNumberFormat="1" applyFont="1" applyFill="1" applyBorder="1" applyAlignment="1">
      <alignment vertical="center"/>
    </xf>
    <xf numFmtId="166" fontId="3" fillId="0" borderId="0" xfId="2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6" fontId="6" fillId="0" borderId="0" xfId="0" applyNumberFormat="1" applyFont="1" applyFill="1" applyAlignment="1">
      <alignment horizontal="left" vertic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0" fontId="6" fillId="0" borderId="16" xfId="2" applyNumberFormat="1" applyFont="1" applyFill="1" applyBorder="1" applyAlignment="1">
      <alignment vertical="center"/>
    </xf>
    <xf numFmtId="166" fontId="6" fillId="0" borderId="19" xfId="2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166" fontId="6" fillId="0" borderId="16" xfId="2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171" fontId="6" fillId="0" borderId="16" xfId="0" applyNumberFormat="1" applyFont="1" applyFill="1" applyBorder="1" applyAlignment="1">
      <alignment horizontal="center" vertical="center"/>
    </xf>
    <xf numFmtId="167" fontId="6" fillId="0" borderId="16" xfId="2" applyNumberFormat="1" applyFont="1" applyFill="1" applyBorder="1" applyAlignment="1">
      <alignment vertical="center"/>
    </xf>
    <xf numFmtId="164" fontId="6" fillId="0" borderId="20" xfId="2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0" fontId="6" fillId="0" borderId="1" xfId="2" applyNumberFormat="1" applyFont="1" applyFill="1" applyBorder="1" applyAlignment="1">
      <alignment vertical="center"/>
    </xf>
    <xf numFmtId="169" fontId="6" fillId="0" borderId="1" xfId="2" applyNumberFormat="1" applyFont="1" applyFill="1" applyBorder="1" applyAlignment="1">
      <alignment vertical="center"/>
    </xf>
    <xf numFmtId="166" fontId="10" fillId="0" borderId="0" xfId="0" applyNumberFormat="1" applyFont="1" applyFill="1"/>
    <xf numFmtId="166" fontId="6" fillId="0" borderId="1" xfId="2" applyNumberFormat="1" applyFont="1" applyFill="1" applyBorder="1" applyAlignment="1">
      <alignment horizontal="center" vertical="center"/>
    </xf>
    <xf numFmtId="174" fontId="6" fillId="0" borderId="19" xfId="2" applyNumberFormat="1" applyFont="1" applyFill="1" applyBorder="1" applyAlignment="1">
      <alignment horizontal="center" vertical="center"/>
    </xf>
    <xf numFmtId="172" fontId="6" fillId="0" borderId="1" xfId="2" applyNumberFormat="1" applyFont="1" applyFill="1" applyBorder="1" applyAlignment="1">
      <alignment vertical="center"/>
    </xf>
    <xf numFmtId="166" fontId="6" fillId="0" borderId="16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64" fontId="10" fillId="0" borderId="0" xfId="0" applyNumberFormat="1" applyFont="1" applyFill="1"/>
    <xf numFmtId="1" fontId="6" fillId="0" borderId="16" xfId="2" applyNumberFormat="1" applyFont="1" applyFill="1" applyBorder="1" applyAlignment="1">
      <alignment horizontal="center" vertical="center"/>
    </xf>
    <xf numFmtId="168" fontId="6" fillId="0" borderId="16" xfId="2" applyNumberFormat="1" applyFont="1" applyFill="1" applyBorder="1" applyAlignment="1">
      <alignment horizontal="center" vertical="center"/>
    </xf>
    <xf numFmtId="168" fontId="6" fillId="0" borderId="6" xfId="2" applyNumberFormat="1" applyFont="1" applyFill="1" applyBorder="1" applyAlignment="1">
      <alignment horizontal="center" vertical="center"/>
    </xf>
    <xf numFmtId="166" fontId="6" fillId="0" borderId="19" xfId="2" applyNumberFormat="1" applyFont="1" applyFill="1" applyBorder="1" applyAlignment="1">
      <alignment horizontal="left" vertical="center"/>
    </xf>
    <xf numFmtId="166" fontId="6" fillId="0" borderId="16" xfId="2" applyNumberFormat="1" applyFont="1" applyFill="1" applyBorder="1" applyAlignment="1">
      <alignment horizontal="left" vertical="center"/>
    </xf>
    <xf numFmtId="166" fontId="6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166" fontId="6" fillId="0" borderId="0" xfId="2" applyNumberFormat="1" applyFont="1" applyFill="1" applyBorder="1" applyAlignment="1">
      <alignment vertical="center"/>
    </xf>
    <xf numFmtId="166" fontId="6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3" fontId="7" fillId="0" borderId="0" xfId="0" applyNumberFormat="1" applyFont="1" applyFill="1"/>
    <xf numFmtId="43" fontId="6" fillId="0" borderId="16" xfId="1" applyFont="1" applyFill="1" applyBorder="1" applyAlignment="1">
      <alignment vertical="center"/>
    </xf>
    <xf numFmtId="43" fontId="6" fillId="0" borderId="19" xfId="1" applyFont="1" applyFill="1" applyBorder="1" applyAlignment="1">
      <alignment vertical="center"/>
    </xf>
    <xf numFmtId="166" fontId="6" fillId="0" borderId="17" xfId="2" applyNumberFormat="1" applyFont="1" applyFill="1" applyBorder="1" applyAlignment="1">
      <alignment vertical="center"/>
    </xf>
    <xf numFmtId="175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0" xfId="2" applyNumberFormat="1" applyFont="1" applyFill="1" applyAlignment="1">
      <alignment horizontal="right" vertical="center"/>
    </xf>
    <xf numFmtId="164" fontId="3" fillId="0" borderId="0" xfId="2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166" fontId="6" fillId="0" borderId="0" xfId="0" applyNumberFormat="1" applyFont="1" applyFill="1" applyBorder="1"/>
    <xf numFmtId="166" fontId="6" fillId="0" borderId="0" xfId="2" applyNumberFormat="1" applyFont="1" applyFill="1" applyBorder="1" applyAlignment="1">
      <alignment horizontal="left" vertical="center"/>
    </xf>
    <xf numFmtId="168" fontId="6" fillId="0" borderId="0" xfId="2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6" fontId="9" fillId="0" borderId="0" xfId="2" applyNumberFormat="1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center" vertical="center"/>
    </xf>
    <xf numFmtId="170" fontId="6" fillId="0" borderId="0" xfId="2" applyNumberFormat="1" applyFont="1" applyFill="1" applyBorder="1" applyAlignment="1">
      <alignment vertical="center"/>
    </xf>
    <xf numFmtId="170" fontId="6" fillId="0" borderId="0" xfId="2" applyNumberFormat="1" applyFont="1" applyFill="1" applyBorder="1" applyAlignment="1">
      <alignment horizontal="right" vertical="center"/>
    </xf>
    <xf numFmtId="170" fontId="6" fillId="0" borderId="0" xfId="2" applyNumberFormat="1" applyFont="1" applyFill="1" applyBorder="1" applyAlignment="1">
      <alignment horizontal="center" vertical="center"/>
    </xf>
    <xf numFmtId="167" fontId="6" fillId="0" borderId="0" xfId="2" applyNumberFormat="1" applyFont="1" applyFill="1" applyBorder="1" applyAlignment="1">
      <alignment vertical="center"/>
    </xf>
    <xf numFmtId="43" fontId="6" fillId="0" borderId="0" xfId="2" applyNumberFormat="1" applyFont="1" applyFill="1" applyBorder="1" applyAlignment="1">
      <alignment vertical="center"/>
    </xf>
    <xf numFmtId="166" fontId="6" fillId="0" borderId="0" xfId="2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41" fontId="6" fillId="0" borderId="0" xfId="2" applyFont="1" applyFill="1" applyBorder="1" applyAlignment="1">
      <alignment horizontal="right" vertical="center"/>
    </xf>
    <xf numFmtId="41" fontId="6" fillId="0" borderId="2" xfId="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3" xfId="2" applyNumberFormat="1" applyFont="1" applyFill="1" applyBorder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/>
    </xf>
    <xf numFmtId="164" fontId="6" fillId="0" borderId="4" xfId="2" applyNumberFormat="1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vertical="center"/>
    </xf>
    <xf numFmtId="41" fontId="6" fillId="0" borderId="16" xfId="2" applyFont="1" applyFill="1" applyBorder="1"/>
    <xf numFmtId="41" fontId="6" fillId="0" borderId="20" xfId="2" applyFont="1" applyFill="1" applyBorder="1"/>
    <xf numFmtId="3" fontId="6" fillId="0" borderId="1" xfId="2" applyNumberFormat="1" applyFont="1" applyFill="1" applyBorder="1" applyAlignment="1">
      <alignment vertical="center"/>
    </xf>
    <xf numFmtId="166" fontId="6" fillId="0" borderId="0" xfId="0" applyNumberFormat="1" applyFont="1" applyFill="1" applyAlignment="1">
      <alignment horizontal="left"/>
    </xf>
    <xf numFmtId="174" fontId="6" fillId="0" borderId="1" xfId="2" applyNumberFormat="1" applyFont="1" applyFill="1" applyBorder="1" applyAlignment="1">
      <alignment vertical="center"/>
    </xf>
    <xf numFmtId="174" fontId="6" fillId="0" borderId="19" xfId="2" applyNumberFormat="1" applyFont="1" applyFill="1" applyBorder="1" applyAlignment="1">
      <alignment vertical="center"/>
    </xf>
    <xf numFmtId="0" fontId="4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167" fontId="6" fillId="0" borderId="3" xfId="2" applyNumberFormat="1" applyFont="1" applyBorder="1" applyAlignment="1">
      <alignment horizontal="center" vertical="center"/>
    </xf>
    <xf numFmtId="167" fontId="6" fillId="0" borderId="6" xfId="2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167" fontId="6" fillId="0" borderId="2" xfId="0" applyNumberFormat="1" applyFont="1" applyBorder="1" applyAlignment="1">
      <alignment horizontal="center" vertical="center"/>
    </xf>
    <xf numFmtId="167" fontId="6" fillId="0" borderId="4" xfId="2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6" fillId="0" borderId="15" xfId="2" applyNumberFormat="1" applyFont="1" applyBorder="1" applyAlignment="1">
      <alignment horizontal="left" vertical="center"/>
    </xf>
    <xf numFmtId="166" fontId="6" fillId="0" borderId="15" xfId="2" applyNumberFormat="1" applyFont="1" applyBorder="1" applyAlignment="1">
      <alignment vertical="center"/>
    </xf>
    <xf numFmtId="166" fontId="6" fillId="0" borderId="3" xfId="2" applyNumberFormat="1" applyFont="1" applyBorder="1" applyAlignment="1">
      <alignment vertical="center"/>
    </xf>
    <xf numFmtId="43" fontId="6" fillId="0" borderId="15" xfId="2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64" fontId="6" fillId="0" borderId="19" xfId="2" applyNumberFormat="1" applyFont="1" applyBorder="1" applyAlignment="1">
      <alignment horizontal="left" vertical="center"/>
    </xf>
    <xf numFmtId="43" fontId="6" fillId="0" borderId="16" xfId="2" applyNumberFormat="1" applyFont="1" applyBorder="1" applyAlignment="1">
      <alignment vertical="center"/>
    </xf>
    <xf numFmtId="166" fontId="6" fillId="0" borderId="16" xfId="2" applyNumberFormat="1" applyFont="1" applyBorder="1" applyAlignment="1">
      <alignment vertical="center"/>
    </xf>
    <xf numFmtId="166" fontId="6" fillId="0" borderId="19" xfId="2" applyNumberFormat="1" applyFont="1" applyBorder="1" applyAlignment="1">
      <alignment vertical="center"/>
    </xf>
    <xf numFmtId="43" fontId="6" fillId="0" borderId="19" xfId="2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64" fontId="6" fillId="0" borderId="16" xfId="2" applyNumberFormat="1" applyFont="1" applyBorder="1" applyAlignment="1">
      <alignment horizontal="left"/>
    </xf>
    <xf numFmtId="164" fontId="6" fillId="0" borderId="16" xfId="2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164" fontId="6" fillId="0" borderId="20" xfId="2" applyNumberFormat="1" applyFont="1" applyBorder="1" applyAlignment="1">
      <alignment horizontal="left" vertical="center"/>
    </xf>
    <xf numFmtId="166" fontId="6" fillId="0" borderId="18" xfId="2" applyNumberFormat="1" applyFont="1" applyBorder="1" applyAlignment="1">
      <alignment vertical="center"/>
    </xf>
    <xf numFmtId="174" fontId="6" fillId="0" borderId="18" xfId="2" applyNumberFormat="1" applyFont="1" applyBorder="1" applyAlignment="1">
      <alignment vertical="center"/>
    </xf>
    <xf numFmtId="166" fontId="6" fillId="0" borderId="20" xfId="2" applyNumberFormat="1" applyFont="1" applyBorder="1" applyAlignment="1">
      <alignment vertical="center"/>
    </xf>
    <xf numFmtId="166" fontId="6" fillId="0" borderId="1" xfId="2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174" fontId="6" fillId="0" borderId="16" xfId="2" applyNumberFormat="1" applyFont="1" applyBorder="1" applyAlignment="1">
      <alignment vertical="center"/>
    </xf>
    <xf numFmtId="167" fontId="6" fillId="0" borderId="9" xfId="0" applyNumberFormat="1" applyFont="1" applyBorder="1" applyAlignment="1">
      <alignment horizontal="center" vertical="center"/>
    </xf>
    <xf numFmtId="174" fontId="5" fillId="0" borderId="19" xfId="2" applyNumberFormat="1" applyFont="1" applyFill="1" applyBorder="1" applyAlignment="1">
      <alignment horizontal="center" vertical="center"/>
    </xf>
    <xf numFmtId="166" fontId="5" fillId="0" borderId="19" xfId="2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6" fillId="0" borderId="3" xfId="2" applyNumberFormat="1" applyFont="1" applyFill="1" applyBorder="1" applyAlignment="1">
      <alignment horizontal="center" vertical="center"/>
    </xf>
    <xf numFmtId="164" fontId="6" fillId="0" borderId="6" xfId="2" applyNumberFormat="1" applyFont="1" applyFill="1" applyBorder="1" applyAlignment="1">
      <alignment horizontal="center" vertical="center"/>
    </xf>
    <xf numFmtId="164" fontId="6" fillId="0" borderId="4" xfId="2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6" fontId="6" fillId="0" borderId="3" xfId="2" applyNumberFormat="1" applyFont="1" applyFill="1" applyBorder="1" applyAlignment="1">
      <alignment horizontal="center" vertical="center"/>
    </xf>
    <xf numFmtId="166" fontId="6" fillId="0" borderId="4" xfId="2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167" fontId="6" fillId="0" borderId="8" xfId="0" applyNumberFormat="1" applyFont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164" fontId="6" fillId="0" borderId="3" xfId="2" applyNumberFormat="1" applyFont="1" applyBorder="1" applyAlignment="1">
      <alignment horizontal="center" vertical="center" wrapText="1"/>
    </xf>
    <xf numFmtId="164" fontId="6" fillId="0" borderId="6" xfId="2" applyNumberFormat="1" applyFont="1" applyBorder="1" applyAlignment="1">
      <alignment horizontal="center" vertical="center" wrapText="1"/>
    </xf>
    <xf numFmtId="164" fontId="6" fillId="0" borderId="4" xfId="2" applyNumberFormat="1" applyFont="1" applyBorder="1" applyAlignment="1">
      <alignment horizontal="center" vertical="center" wrapText="1"/>
    </xf>
    <xf numFmtId="43" fontId="6" fillId="0" borderId="3" xfId="2" applyNumberFormat="1" applyFont="1" applyBorder="1" applyAlignment="1">
      <alignment horizontal="center" vertical="center"/>
    </xf>
    <xf numFmtId="43" fontId="6" fillId="0" borderId="19" xfId="2" applyNumberFormat="1" applyFont="1" applyBorder="1" applyAlignment="1">
      <alignment horizontal="center" vertical="center"/>
    </xf>
    <xf numFmtId="166" fontId="6" fillId="0" borderId="3" xfId="2" applyNumberFormat="1" applyFont="1" applyBorder="1" applyAlignment="1">
      <alignment horizontal="center" vertical="center"/>
    </xf>
    <xf numFmtId="166" fontId="6" fillId="0" borderId="19" xfId="2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E361"/>
  <sheetViews>
    <sheetView tabSelected="1" zoomScale="85" zoomScaleNormal="85" workbookViewId="0">
      <selection activeCell="B15" sqref="B15"/>
    </sheetView>
  </sheetViews>
  <sheetFormatPr defaultColWidth="9.140625" defaultRowHeight="12.95" customHeight="1" x14ac:dyDescent="0.25"/>
  <cols>
    <col min="1" max="1" width="5" style="7" customWidth="1"/>
    <col min="2" max="2" width="16.7109375" style="7" customWidth="1"/>
    <col min="3" max="3" width="9.7109375" style="7" bestFit="1" customWidth="1"/>
    <col min="4" max="4" width="9.140625" style="7" customWidth="1"/>
    <col min="5" max="5" width="10.28515625" style="7" customWidth="1"/>
    <col min="6" max="7" width="8.28515625" style="7" customWidth="1"/>
    <col min="8" max="8" width="10.85546875" style="7" customWidth="1"/>
    <col min="9" max="10" width="10" style="7" customWidth="1"/>
    <col min="11" max="11" width="10.28515625" style="7" customWidth="1"/>
    <col min="12" max="12" width="8.28515625" style="7" customWidth="1"/>
    <col min="13" max="13" width="10" style="7" customWidth="1"/>
    <col min="14" max="14" width="11.7109375" style="7" customWidth="1"/>
    <col min="15" max="15" width="11.140625" style="7" customWidth="1"/>
    <col min="16" max="16" width="10" style="7" customWidth="1"/>
    <col min="17" max="17" width="5" style="7" customWidth="1"/>
    <col min="18" max="18" width="4.140625" style="7" customWidth="1"/>
    <col min="19" max="19" width="17.42578125" style="7" customWidth="1"/>
    <col min="20" max="30" width="11.7109375" style="7" customWidth="1"/>
    <col min="31" max="31" width="4.42578125" style="7" customWidth="1"/>
    <col min="32" max="32" width="5.42578125" style="7" customWidth="1"/>
    <col min="33" max="33" width="8" style="7" customWidth="1"/>
    <col min="34" max="34" width="18.85546875" style="7" customWidth="1"/>
    <col min="35" max="43" width="13.7109375" style="7" customWidth="1"/>
    <col min="44" max="45" width="4.140625" style="7" customWidth="1"/>
    <col min="46" max="46" width="17.42578125" style="7" customWidth="1"/>
    <col min="47" max="47" width="7.85546875" style="7" customWidth="1"/>
    <col min="48" max="48" width="12.85546875" style="7" customWidth="1"/>
    <col min="49" max="51" width="10.7109375" style="7" customWidth="1"/>
    <col min="52" max="53" width="11.7109375" style="7" customWidth="1"/>
    <col min="54" max="54" width="10.7109375" style="7" customWidth="1"/>
    <col min="55" max="55" width="11.7109375" style="7" customWidth="1"/>
    <col min="56" max="56" width="10.7109375" style="7" customWidth="1"/>
    <col min="57" max="57" width="14.7109375" style="7" customWidth="1"/>
    <col min="58" max="58" width="18.85546875" style="7" customWidth="1"/>
    <col min="59" max="67" width="13.7109375" style="7" customWidth="1"/>
    <col min="68" max="16384" width="9.140625" style="7"/>
  </cols>
  <sheetData>
    <row r="1" spans="1:57" ht="12.95" customHeight="1" thickBo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1"/>
      <c r="O1" s="21"/>
      <c r="P1" s="21"/>
      <c r="Q1" s="20"/>
      <c r="R1" s="20"/>
      <c r="S1" s="20"/>
      <c r="T1" s="20"/>
      <c r="U1" s="20"/>
      <c r="V1" s="20"/>
      <c r="W1" s="20"/>
      <c r="X1" s="20"/>
      <c r="Y1" s="20"/>
      <c r="Z1" s="20"/>
      <c r="AA1" s="21"/>
      <c r="AB1" s="21"/>
      <c r="AC1" s="21"/>
      <c r="AD1" s="21"/>
      <c r="AE1" s="19"/>
      <c r="AF1" s="19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1"/>
      <c r="BC1" s="21"/>
      <c r="BD1" s="21"/>
      <c r="BE1" s="21"/>
    </row>
    <row r="2" spans="1:57" ht="12.95" customHeight="1" thickTop="1" x14ac:dyDescent="0.3">
      <c r="A2" s="20"/>
      <c r="B2" s="22"/>
      <c r="C2" s="187" t="s">
        <v>69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  <c r="R2" s="20"/>
      <c r="S2" s="22"/>
      <c r="T2" s="187" t="s">
        <v>69</v>
      </c>
      <c r="U2" s="188"/>
      <c r="V2" s="188"/>
      <c r="W2" s="188"/>
      <c r="X2" s="188"/>
      <c r="Y2" s="188"/>
      <c r="Z2" s="188"/>
      <c r="AA2" s="188"/>
      <c r="AB2" s="188"/>
      <c r="AC2" s="188"/>
      <c r="AD2" s="189"/>
      <c r="AE2" s="23"/>
      <c r="AF2" s="23"/>
      <c r="AG2" s="14"/>
      <c r="AH2" s="24"/>
      <c r="AI2" s="204" t="s">
        <v>88</v>
      </c>
      <c r="AJ2" s="205"/>
      <c r="AK2" s="205"/>
      <c r="AL2" s="205"/>
      <c r="AM2" s="205"/>
      <c r="AN2" s="205"/>
      <c r="AO2" s="205"/>
      <c r="AP2" s="205"/>
      <c r="AQ2" s="206"/>
    </row>
    <row r="3" spans="1:57" ht="12.95" customHeight="1" x14ac:dyDescent="0.3">
      <c r="A3" s="20"/>
      <c r="B3" s="22"/>
      <c r="C3" s="190" t="s">
        <v>73</v>
      </c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2"/>
      <c r="R3" s="20"/>
      <c r="S3" s="22"/>
      <c r="T3" s="190" t="s">
        <v>73</v>
      </c>
      <c r="U3" s="191"/>
      <c r="V3" s="191"/>
      <c r="W3" s="191"/>
      <c r="X3" s="191"/>
      <c r="Y3" s="191"/>
      <c r="Z3" s="191"/>
      <c r="AA3" s="191"/>
      <c r="AB3" s="191"/>
      <c r="AC3" s="191"/>
      <c r="AD3" s="192"/>
      <c r="AE3" s="23"/>
      <c r="AF3" s="23"/>
      <c r="AG3" s="12"/>
      <c r="AH3" s="25"/>
      <c r="AI3" s="207" t="s">
        <v>89</v>
      </c>
      <c r="AJ3" s="208"/>
      <c r="AK3" s="208"/>
      <c r="AL3" s="208"/>
      <c r="AM3" s="208"/>
      <c r="AN3" s="208"/>
      <c r="AO3" s="208"/>
      <c r="AP3" s="208"/>
      <c r="AQ3" s="209"/>
      <c r="AV3" s="233" t="s">
        <v>123</v>
      </c>
      <c r="AW3" s="233"/>
      <c r="AX3" s="233"/>
      <c r="AY3" s="233"/>
      <c r="AZ3" s="233"/>
      <c r="BA3" s="233"/>
      <c r="BB3" s="233"/>
      <c r="BC3" s="233"/>
      <c r="BD3" s="233"/>
      <c r="BE3" s="233"/>
    </row>
    <row r="4" spans="1:57" ht="12.95" customHeight="1" thickBot="1" x14ac:dyDescent="0.35">
      <c r="A4" s="20"/>
      <c r="B4" s="22"/>
      <c r="C4" s="193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5"/>
      <c r="R4" s="20"/>
      <c r="S4" s="22"/>
      <c r="T4" s="193"/>
      <c r="U4" s="194"/>
      <c r="V4" s="194"/>
      <c r="W4" s="194"/>
      <c r="X4" s="194"/>
      <c r="Y4" s="194"/>
      <c r="Z4" s="194"/>
      <c r="AA4" s="194"/>
      <c r="AB4" s="194"/>
      <c r="AC4" s="194"/>
      <c r="AD4" s="195"/>
      <c r="AE4" s="23"/>
      <c r="AF4" s="23"/>
      <c r="AG4" s="12"/>
      <c r="AH4" s="25"/>
      <c r="AI4" s="210"/>
      <c r="AJ4" s="211"/>
      <c r="AK4" s="211"/>
      <c r="AL4" s="211"/>
      <c r="AM4" s="211"/>
      <c r="AN4" s="211"/>
      <c r="AO4" s="211"/>
      <c r="AP4" s="211"/>
      <c r="AQ4" s="212"/>
      <c r="AU4" s="1"/>
      <c r="AV4" s="233"/>
      <c r="AW4" s="233"/>
      <c r="AX4" s="233"/>
      <c r="AY4" s="233"/>
      <c r="AZ4" s="233"/>
      <c r="BA4" s="233"/>
      <c r="BB4" s="233"/>
      <c r="BC4" s="233"/>
      <c r="BD4" s="233"/>
      <c r="BE4" s="233"/>
    </row>
    <row r="5" spans="1:57" ht="12.95" customHeight="1" thickTop="1" x14ac:dyDescent="0.3">
      <c r="A5" s="20"/>
      <c r="B5" s="20"/>
      <c r="C5" s="20"/>
      <c r="D5" s="20"/>
      <c r="E5" s="20"/>
      <c r="F5" s="20"/>
      <c r="G5" s="20" t="s">
        <v>29</v>
      </c>
      <c r="H5" s="20"/>
      <c r="I5" s="20"/>
      <c r="J5" s="20"/>
      <c r="K5" s="20"/>
      <c r="L5" s="20"/>
      <c r="M5" s="21"/>
      <c r="N5" s="21"/>
      <c r="O5" s="21"/>
      <c r="P5" s="21"/>
      <c r="R5" s="20"/>
      <c r="S5" s="20"/>
      <c r="T5" s="20"/>
      <c r="U5" s="20"/>
      <c r="V5" s="20"/>
      <c r="W5" s="20"/>
      <c r="X5" s="20"/>
      <c r="Y5" s="20"/>
      <c r="Z5" s="20"/>
      <c r="AA5" s="21"/>
      <c r="AB5" s="21"/>
      <c r="AC5" s="21"/>
      <c r="AD5" s="21"/>
      <c r="AE5" s="19"/>
      <c r="AF5" s="19"/>
      <c r="AG5" s="12"/>
      <c r="AH5" s="25"/>
      <c r="AI5" s="13"/>
      <c r="AJ5" s="13"/>
      <c r="AK5" s="13"/>
      <c r="AL5" s="13"/>
      <c r="AM5" s="13"/>
      <c r="AN5" s="13"/>
      <c r="AO5" s="13"/>
      <c r="AP5" s="13"/>
      <c r="AQ5" s="13"/>
      <c r="AU5" s="1"/>
      <c r="AV5" s="234" t="s">
        <v>30</v>
      </c>
      <c r="AW5" s="234"/>
      <c r="AX5" s="234"/>
      <c r="AY5" s="234"/>
      <c r="AZ5" s="234"/>
      <c r="BA5" s="234"/>
      <c r="BB5" s="234"/>
      <c r="BC5" s="234"/>
      <c r="BD5" s="234"/>
      <c r="BE5" s="234"/>
    </row>
    <row r="6" spans="1:57" ht="12.95" customHeight="1" x14ac:dyDescent="0.3">
      <c r="A6" s="12"/>
      <c r="B6" s="26" t="s">
        <v>70</v>
      </c>
      <c r="C6" s="12" t="s">
        <v>71</v>
      </c>
      <c r="D6" s="12"/>
      <c r="E6" s="12"/>
      <c r="F6" s="12"/>
      <c r="G6" s="12"/>
      <c r="H6" s="12"/>
      <c r="I6" s="12"/>
      <c r="J6" s="12"/>
      <c r="K6" s="12"/>
      <c r="L6" s="12"/>
      <c r="M6" s="27"/>
      <c r="N6" s="27"/>
      <c r="O6" s="112" t="s">
        <v>72</v>
      </c>
      <c r="P6" s="28">
        <v>2023</v>
      </c>
      <c r="R6" s="12"/>
      <c r="S6" s="26" t="s">
        <v>70</v>
      </c>
      <c r="T6" s="12" t="s">
        <v>71</v>
      </c>
      <c r="U6" s="12"/>
      <c r="V6" s="12"/>
      <c r="W6" s="12"/>
      <c r="X6" s="12"/>
      <c r="Y6" s="12"/>
      <c r="Z6" s="12"/>
      <c r="AA6" s="27"/>
      <c r="AB6" s="27"/>
      <c r="AC6" s="112" t="s">
        <v>72</v>
      </c>
      <c r="AD6" s="28">
        <v>2023</v>
      </c>
      <c r="AE6" s="19"/>
      <c r="AF6" s="19"/>
      <c r="AG6" s="12"/>
      <c r="AH6" s="12"/>
      <c r="AI6" s="12"/>
      <c r="AJ6" s="12"/>
      <c r="AK6" s="12"/>
      <c r="AL6" s="12"/>
      <c r="AM6" s="12"/>
      <c r="AN6" s="12"/>
      <c r="AO6" s="12"/>
      <c r="AP6" s="27"/>
      <c r="AQ6" s="27"/>
      <c r="AU6" s="1"/>
      <c r="AV6" s="234"/>
      <c r="AW6" s="234"/>
      <c r="AX6" s="234"/>
      <c r="AY6" s="234"/>
      <c r="AZ6" s="234"/>
      <c r="BA6" s="234"/>
      <c r="BB6" s="234"/>
      <c r="BC6" s="234"/>
      <c r="BD6" s="234"/>
      <c r="BE6" s="234"/>
    </row>
    <row r="7" spans="1:57" ht="12.95" customHeight="1" x14ac:dyDescent="0.3">
      <c r="A7" s="12"/>
      <c r="B7" s="29" t="s">
        <v>31</v>
      </c>
      <c r="C7" s="30" t="s">
        <v>32</v>
      </c>
      <c r="D7" s="12"/>
      <c r="E7" s="12"/>
      <c r="F7" s="12"/>
      <c r="G7" s="12" t="s">
        <v>29</v>
      </c>
      <c r="H7" s="12" t="s">
        <v>29</v>
      </c>
      <c r="I7" s="12" t="s">
        <v>29</v>
      </c>
      <c r="J7" s="12"/>
      <c r="K7" s="31"/>
      <c r="L7" s="31"/>
      <c r="M7" s="27"/>
      <c r="N7" s="27"/>
      <c r="O7" s="112" t="s">
        <v>90</v>
      </c>
      <c r="P7" s="32" t="s">
        <v>21</v>
      </c>
      <c r="R7" s="12"/>
      <c r="S7" s="29" t="s">
        <v>31</v>
      </c>
      <c r="T7" s="30" t="s">
        <v>33</v>
      </c>
      <c r="U7" s="12"/>
      <c r="V7" s="12"/>
      <c r="W7" s="12" t="s">
        <v>29</v>
      </c>
      <c r="X7" s="12" t="s">
        <v>29</v>
      </c>
      <c r="Y7" s="12" t="s">
        <v>29</v>
      </c>
      <c r="Z7" s="31"/>
      <c r="AA7" s="27"/>
      <c r="AB7" s="27"/>
      <c r="AC7" s="112" t="s">
        <v>90</v>
      </c>
      <c r="AD7" s="32" t="s">
        <v>21</v>
      </c>
      <c r="AE7" s="19"/>
      <c r="AF7" s="19"/>
      <c r="AG7" s="19"/>
      <c r="AH7" s="26" t="s">
        <v>70</v>
      </c>
      <c r="AI7" s="12" t="s">
        <v>71</v>
      </c>
      <c r="AJ7" s="12"/>
      <c r="AK7" s="12"/>
      <c r="AL7" s="12" t="s">
        <v>29</v>
      </c>
      <c r="AM7" s="12" t="s">
        <v>29</v>
      </c>
      <c r="AN7" s="12" t="s">
        <v>29</v>
      </c>
      <c r="AO7" s="31"/>
      <c r="AP7" s="112" t="s">
        <v>72</v>
      </c>
      <c r="AQ7" s="28">
        <v>2023</v>
      </c>
      <c r="AU7" s="1"/>
      <c r="AV7" s="2"/>
      <c r="AW7" s="4"/>
      <c r="AX7" s="4"/>
      <c r="AY7" s="4"/>
      <c r="AZ7" s="4"/>
      <c r="BA7" s="4"/>
      <c r="BB7" s="4"/>
      <c r="BC7" s="6"/>
      <c r="BD7" s="6"/>
      <c r="BE7" s="1"/>
    </row>
    <row r="8" spans="1:57" ht="12.95" customHeigh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27"/>
      <c r="N8" s="27"/>
      <c r="O8" s="27"/>
      <c r="P8" s="27"/>
      <c r="R8" s="12"/>
      <c r="S8" s="12"/>
      <c r="T8" s="12"/>
      <c r="U8" s="12"/>
      <c r="V8" s="12"/>
      <c r="W8" s="12"/>
      <c r="X8" s="12"/>
      <c r="Y8" s="12"/>
      <c r="Z8" s="12"/>
      <c r="AA8" s="27"/>
      <c r="AB8" s="27"/>
      <c r="AC8" s="27"/>
      <c r="AD8" s="27"/>
      <c r="AE8" s="19"/>
      <c r="AF8" s="19"/>
      <c r="AG8" s="33"/>
      <c r="AH8" s="29" t="s">
        <v>31</v>
      </c>
      <c r="AI8" s="30" t="s">
        <v>37</v>
      </c>
      <c r="AJ8" s="12"/>
      <c r="AK8" s="12"/>
      <c r="AL8" s="12"/>
      <c r="AM8" s="27"/>
      <c r="AN8" s="27"/>
      <c r="AO8" s="27"/>
      <c r="AP8" s="112" t="s">
        <v>90</v>
      </c>
      <c r="AQ8" s="32" t="s">
        <v>21</v>
      </c>
      <c r="AU8" s="1"/>
      <c r="AV8" s="1"/>
      <c r="AW8" s="4"/>
      <c r="AX8" s="4"/>
      <c r="AY8" s="4"/>
      <c r="AZ8" s="4"/>
      <c r="BA8" s="4"/>
      <c r="BB8" s="4"/>
      <c r="BC8" s="5"/>
      <c r="BD8" s="5" t="s">
        <v>90</v>
      </c>
      <c r="BE8" s="3" t="s">
        <v>21</v>
      </c>
    </row>
    <row r="9" spans="1:57" s="8" customFormat="1" ht="12.95" customHeight="1" x14ac:dyDescent="0.2">
      <c r="A9" s="184" t="s">
        <v>2</v>
      </c>
      <c r="B9" s="184" t="s">
        <v>75</v>
      </c>
      <c r="C9" s="196" t="s">
        <v>38</v>
      </c>
      <c r="D9" s="197"/>
      <c r="E9" s="197"/>
      <c r="F9" s="197"/>
      <c r="G9" s="197"/>
      <c r="H9" s="198"/>
      <c r="I9" s="196"/>
      <c r="J9" s="198"/>
      <c r="K9" s="214" t="s">
        <v>108</v>
      </c>
      <c r="L9" s="215"/>
      <c r="M9" s="142"/>
      <c r="N9" s="142"/>
      <c r="O9" s="142"/>
      <c r="P9" s="221" t="s">
        <v>1</v>
      </c>
      <c r="R9" s="184" t="s">
        <v>2</v>
      </c>
      <c r="S9" s="34"/>
      <c r="T9" s="196" t="s">
        <v>38</v>
      </c>
      <c r="U9" s="197"/>
      <c r="V9" s="197"/>
      <c r="W9" s="197"/>
      <c r="X9" s="198"/>
      <c r="Y9" s="35" t="s">
        <v>39</v>
      </c>
      <c r="Z9" s="35" t="s">
        <v>65</v>
      </c>
      <c r="AA9" s="36" t="s">
        <v>74</v>
      </c>
      <c r="AB9" s="36" t="s">
        <v>62</v>
      </c>
      <c r="AC9" s="36" t="s">
        <v>0</v>
      </c>
      <c r="AD9" s="36"/>
      <c r="AE9" s="37"/>
      <c r="AF9" s="38"/>
      <c r="AG9" s="184" t="s">
        <v>59</v>
      </c>
      <c r="AH9" s="184" t="s">
        <v>57</v>
      </c>
      <c r="AI9" s="196" t="s">
        <v>38</v>
      </c>
      <c r="AJ9" s="197"/>
      <c r="AK9" s="198"/>
      <c r="AL9" s="35" t="s">
        <v>39</v>
      </c>
      <c r="AM9" s="35" t="s">
        <v>65</v>
      </c>
      <c r="AN9" s="36" t="s">
        <v>74</v>
      </c>
      <c r="AO9" s="36" t="s">
        <v>62</v>
      </c>
      <c r="AP9" s="36" t="s">
        <v>0</v>
      </c>
      <c r="AQ9" s="36"/>
      <c r="AU9" s="235" t="s">
        <v>2</v>
      </c>
      <c r="AV9" s="235" t="s">
        <v>22</v>
      </c>
      <c r="AW9" s="238" t="s">
        <v>38</v>
      </c>
      <c r="AX9" s="239"/>
      <c r="AY9" s="240"/>
      <c r="AZ9" s="154" t="s">
        <v>0</v>
      </c>
      <c r="BA9" s="238" t="s">
        <v>39</v>
      </c>
      <c r="BB9" s="240"/>
      <c r="BC9" s="238" t="s">
        <v>65</v>
      </c>
      <c r="BD9" s="240"/>
      <c r="BE9" s="244" t="s">
        <v>124</v>
      </c>
    </row>
    <row r="10" spans="1:57" s="8" customFormat="1" ht="12.95" customHeight="1" x14ac:dyDescent="0.25">
      <c r="A10" s="185"/>
      <c r="B10" s="185"/>
      <c r="C10" s="199"/>
      <c r="D10" s="200"/>
      <c r="E10" s="200"/>
      <c r="F10" s="200"/>
      <c r="G10" s="200"/>
      <c r="H10" s="201"/>
      <c r="I10" s="224" t="s">
        <v>103</v>
      </c>
      <c r="J10" s="225"/>
      <c r="K10" s="216"/>
      <c r="L10" s="217"/>
      <c r="M10" s="143" t="s">
        <v>74</v>
      </c>
      <c r="N10" s="143" t="s">
        <v>109</v>
      </c>
      <c r="O10" s="143" t="s">
        <v>0</v>
      </c>
      <c r="P10" s="222"/>
      <c r="R10" s="185"/>
      <c r="S10" s="39" t="s">
        <v>75</v>
      </c>
      <c r="T10" s="199"/>
      <c r="U10" s="200"/>
      <c r="V10" s="200"/>
      <c r="W10" s="200"/>
      <c r="X10" s="201"/>
      <c r="Y10" s="40" t="s">
        <v>97</v>
      </c>
      <c r="Z10" s="40" t="s">
        <v>76</v>
      </c>
      <c r="AA10" s="41" t="s">
        <v>39</v>
      </c>
      <c r="AB10" s="41" t="s">
        <v>77</v>
      </c>
      <c r="AC10" s="41" t="s">
        <v>78</v>
      </c>
      <c r="AD10" s="41" t="s">
        <v>1</v>
      </c>
      <c r="AE10" s="37"/>
      <c r="AF10" s="38"/>
      <c r="AG10" s="185"/>
      <c r="AH10" s="185"/>
      <c r="AI10" s="199"/>
      <c r="AJ10" s="200"/>
      <c r="AK10" s="201"/>
      <c r="AL10" s="40" t="s">
        <v>97</v>
      </c>
      <c r="AM10" s="40" t="s">
        <v>76</v>
      </c>
      <c r="AN10" s="41" t="s">
        <v>39</v>
      </c>
      <c r="AO10" s="41" t="s">
        <v>77</v>
      </c>
      <c r="AP10" s="41" t="s">
        <v>78</v>
      </c>
      <c r="AQ10" s="41" t="s">
        <v>1</v>
      </c>
      <c r="AT10" s="7"/>
      <c r="AU10" s="236"/>
      <c r="AV10" s="236"/>
      <c r="AW10" s="241"/>
      <c r="AX10" s="242"/>
      <c r="AY10" s="243"/>
      <c r="AZ10" s="155" t="s">
        <v>40</v>
      </c>
      <c r="BA10" s="241"/>
      <c r="BB10" s="243"/>
      <c r="BC10" s="241"/>
      <c r="BD10" s="243"/>
      <c r="BE10" s="245"/>
    </row>
    <row r="11" spans="1:57" s="9" customFormat="1" ht="12.95" customHeight="1" x14ac:dyDescent="0.25">
      <c r="A11" s="185"/>
      <c r="B11" s="185"/>
      <c r="C11" s="184" t="s">
        <v>79</v>
      </c>
      <c r="D11" s="184" t="s">
        <v>41</v>
      </c>
      <c r="E11" s="202" t="s">
        <v>42</v>
      </c>
      <c r="F11" s="203"/>
      <c r="G11" s="184" t="s">
        <v>43</v>
      </c>
      <c r="H11" s="226" t="s">
        <v>80</v>
      </c>
      <c r="I11" s="224"/>
      <c r="J11" s="225"/>
      <c r="K11" s="218"/>
      <c r="L11" s="219"/>
      <c r="M11" s="143" t="s">
        <v>39</v>
      </c>
      <c r="N11" s="143" t="s">
        <v>81</v>
      </c>
      <c r="O11" s="143" t="s">
        <v>110</v>
      </c>
      <c r="P11" s="222"/>
      <c r="R11" s="186"/>
      <c r="S11" s="42"/>
      <c r="T11" s="43" t="s">
        <v>79</v>
      </c>
      <c r="U11" s="43" t="s">
        <v>41</v>
      </c>
      <c r="V11" s="43" t="s">
        <v>42</v>
      </c>
      <c r="W11" s="15" t="s">
        <v>43</v>
      </c>
      <c r="X11" s="44" t="s">
        <v>80</v>
      </c>
      <c r="Y11" s="15" t="s">
        <v>45</v>
      </c>
      <c r="Z11" s="15" t="s">
        <v>61</v>
      </c>
      <c r="AA11" s="45"/>
      <c r="AB11" s="45" t="s">
        <v>81</v>
      </c>
      <c r="AC11" s="45" t="s">
        <v>82</v>
      </c>
      <c r="AD11" s="45"/>
      <c r="AE11" s="37"/>
      <c r="AF11" s="38"/>
      <c r="AG11" s="186"/>
      <c r="AH11" s="186"/>
      <c r="AI11" s="16" t="s">
        <v>79</v>
      </c>
      <c r="AJ11" s="16" t="s">
        <v>23</v>
      </c>
      <c r="AK11" s="46" t="s">
        <v>66</v>
      </c>
      <c r="AL11" s="15" t="s">
        <v>45</v>
      </c>
      <c r="AM11" s="15" t="s">
        <v>61</v>
      </c>
      <c r="AN11" s="45"/>
      <c r="AO11" s="45" t="s">
        <v>91</v>
      </c>
      <c r="AP11" s="45" t="s">
        <v>82</v>
      </c>
      <c r="AQ11" s="45"/>
      <c r="AT11" s="7"/>
      <c r="AU11" s="237"/>
      <c r="AV11" s="237"/>
      <c r="AW11" s="156" t="s">
        <v>41</v>
      </c>
      <c r="AX11" s="156" t="s">
        <v>42</v>
      </c>
      <c r="AY11" s="157" t="s">
        <v>43</v>
      </c>
      <c r="AZ11" s="158" t="s">
        <v>44</v>
      </c>
      <c r="BA11" s="181" t="s">
        <v>45</v>
      </c>
      <c r="BB11" s="181" t="s">
        <v>99</v>
      </c>
      <c r="BC11" s="181" t="s">
        <v>61</v>
      </c>
      <c r="BD11" s="181" t="s">
        <v>125</v>
      </c>
      <c r="BE11" s="246"/>
    </row>
    <row r="12" spans="1:57" s="10" customFormat="1" ht="12.95" customHeight="1" x14ac:dyDescent="0.25">
      <c r="A12" s="186"/>
      <c r="B12" s="186"/>
      <c r="C12" s="186"/>
      <c r="D12" s="186"/>
      <c r="E12" s="139" t="s">
        <v>18</v>
      </c>
      <c r="F12" s="140" t="s">
        <v>98</v>
      </c>
      <c r="G12" s="186"/>
      <c r="H12" s="227"/>
      <c r="I12" s="141" t="s">
        <v>107</v>
      </c>
      <c r="J12" s="141" t="s">
        <v>100</v>
      </c>
      <c r="K12" s="111" t="s">
        <v>107</v>
      </c>
      <c r="L12" s="111" t="s">
        <v>100</v>
      </c>
      <c r="M12" s="144"/>
      <c r="N12" s="144"/>
      <c r="O12" s="144"/>
      <c r="P12" s="223"/>
      <c r="R12" s="47">
        <v>1</v>
      </c>
      <c r="S12" s="47">
        <v>2</v>
      </c>
      <c r="T12" s="47">
        <v>3</v>
      </c>
      <c r="U12" s="47">
        <v>4</v>
      </c>
      <c r="V12" s="47">
        <v>5</v>
      </c>
      <c r="W12" s="47">
        <v>6</v>
      </c>
      <c r="X12" s="48" t="s">
        <v>83</v>
      </c>
      <c r="Y12" s="47">
        <v>8</v>
      </c>
      <c r="Z12" s="47" t="s">
        <v>84</v>
      </c>
      <c r="AA12" s="152">
        <v>10</v>
      </c>
      <c r="AB12" s="152">
        <v>11</v>
      </c>
      <c r="AC12" s="152">
        <v>12</v>
      </c>
      <c r="AD12" s="152">
        <v>13</v>
      </c>
      <c r="AE12" s="49"/>
      <c r="AF12" s="50"/>
      <c r="AG12" s="141">
        <v>1</v>
      </c>
      <c r="AH12" s="16">
        <v>2</v>
      </c>
      <c r="AI12" s="16">
        <v>3</v>
      </c>
      <c r="AJ12" s="16">
        <v>4</v>
      </c>
      <c r="AK12" s="16">
        <v>5</v>
      </c>
      <c r="AL12" s="16">
        <v>6</v>
      </c>
      <c r="AM12" s="16">
        <v>7</v>
      </c>
      <c r="AN12" s="16">
        <v>8</v>
      </c>
      <c r="AO12" s="16">
        <v>9</v>
      </c>
      <c r="AP12" s="16">
        <v>10</v>
      </c>
      <c r="AQ12" s="16">
        <v>11</v>
      </c>
      <c r="AT12" s="7"/>
      <c r="AU12" s="159">
        <v>1</v>
      </c>
      <c r="AV12" s="160" t="s">
        <v>126</v>
      </c>
      <c r="AW12" s="247">
        <f>D35</f>
        <v>666.48</v>
      </c>
      <c r="AX12" s="161">
        <f>E35</f>
        <v>6962.86</v>
      </c>
      <c r="AY12" s="249">
        <f>G35</f>
        <v>429.11</v>
      </c>
      <c r="AZ12" s="249">
        <f>AW12+AX12+AX13+AY12</f>
        <v>8326.880000000001</v>
      </c>
      <c r="BA12" s="162">
        <f>I35</f>
        <v>8009.5331590213682</v>
      </c>
      <c r="BB12" s="163">
        <v>0</v>
      </c>
      <c r="BC12" s="161">
        <f>K35</f>
        <v>1136.8334417535214</v>
      </c>
      <c r="BD12" s="163">
        <v>0</v>
      </c>
      <c r="BE12" s="161" t="s">
        <v>24</v>
      </c>
    </row>
    <row r="13" spans="1:57" ht="12.95" customHeight="1" x14ac:dyDescent="0.25">
      <c r="A13" s="47">
        <v>1</v>
      </c>
      <c r="B13" s="47">
        <v>2</v>
      </c>
      <c r="C13" s="47">
        <v>3</v>
      </c>
      <c r="D13" s="47">
        <v>4</v>
      </c>
      <c r="E13" s="228">
        <v>5</v>
      </c>
      <c r="F13" s="229"/>
      <c r="G13" s="47">
        <v>6</v>
      </c>
      <c r="H13" s="48" t="s">
        <v>83</v>
      </c>
      <c r="I13" s="228">
        <v>8</v>
      </c>
      <c r="J13" s="229"/>
      <c r="K13" s="228" t="s">
        <v>84</v>
      </c>
      <c r="L13" s="229"/>
      <c r="M13" s="152">
        <v>10</v>
      </c>
      <c r="N13" s="152">
        <v>11</v>
      </c>
      <c r="O13" s="152">
        <v>12</v>
      </c>
      <c r="P13" s="152">
        <v>13</v>
      </c>
      <c r="R13" s="51">
        <v>1</v>
      </c>
      <c r="S13" s="52" t="s">
        <v>3</v>
      </c>
      <c r="T13" s="52"/>
      <c r="U13" s="75">
        <v>0.5</v>
      </c>
      <c r="V13" s="75">
        <v>4</v>
      </c>
      <c r="W13" s="75">
        <v>0</v>
      </c>
      <c r="X13" s="75">
        <v>4.5</v>
      </c>
      <c r="Y13" s="75">
        <v>1.4</v>
      </c>
      <c r="Z13" s="75">
        <v>350</v>
      </c>
      <c r="AA13" s="53" t="s">
        <v>101</v>
      </c>
      <c r="AB13" s="76"/>
      <c r="AC13" s="53">
        <v>18</v>
      </c>
      <c r="AD13" s="53"/>
      <c r="AE13" s="37"/>
      <c r="AF13" s="38"/>
      <c r="AG13" s="51">
        <v>1</v>
      </c>
      <c r="AH13" s="52" t="s">
        <v>3</v>
      </c>
      <c r="AI13" s="17">
        <v>0</v>
      </c>
      <c r="AJ13" s="17">
        <v>17</v>
      </c>
      <c r="AK13" s="17">
        <v>17</v>
      </c>
      <c r="AL13" s="17">
        <v>0</v>
      </c>
      <c r="AM13" s="17">
        <v>0</v>
      </c>
      <c r="AN13" s="53" t="s">
        <v>111</v>
      </c>
      <c r="AO13" s="53">
        <v>0</v>
      </c>
      <c r="AP13" s="53">
        <v>12.142857142857144</v>
      </c>
      <c r="AQ13" s="51"/>
      <c r="AU13" s="164"/>
      <c r="AV13" s="165" t="s">
        <v>127</v>
      </c>
      <c r="AW13" s="248"/>
      <c r="AX13" s="167">
        <f>F35</f>
        <v>268.43</v>
      </c>
      <c r="AY13" s="250"/>
      <c r="AZ13" s="250"/>
      <c r="BA13" s="166">
        <v>0</v>
      </c>
      <c r="BB13" s="168">
        <f>J35</f>
        <v>52529.999999999993</v>
      </c>
      <c r="BC13" s="169">
        <v>0</v>
      </c>
      <c r="BD13" s="168">
        <f>L35</f>
        <v>272</v>
      </c>
      <c r="BE13" s="168" t="s">
        <v>98</v>
      </c>
    </row>
    <row r="14" spans="1:57" ht="12.95" customHeight="1" x14ac:dyDescent="0.25">
      <c r="A14" s="51">
        <v>1</v>
      </c>
      <c r="B14" s="52" t="s">
        <v>3</v>
      </c>
      <c r="C14" s="96">
        <v>1000</v>
      </c>
      <c r="D14" s="17">
        <v>32</v>
      </c>
      <c r="E14" s="17">
        <v>170.4</v>
      </c>
      <c r="F14" s="17">
        <v>42.6</v>
      </c>
      <c r="G14" s="17">
        <v>20</v>
      </c>
      <c r="H14" s="17">
        <v>265</v>
      </c>
      <c r="I14" s="17">
        <v>204.48000000000005</v>
      </c>
      <c r="J14" s="17">
        <v>8520</v>
      </c>
      <c r="K14" s="17">
        <v>1200</v>
      </c>
      <c r="L14" s="17">
        <v>200</v>
      </c>
      <c r="M14" s="53" t="s">
        <v>104</v>
      </c>
      <c r="N14" s="53"/>
      <c r="O14" s="53">
        <v>2099.66</v>
      </c>
      <c r="P14" s="53"/>
      <c r="R14" s="54">
        <v>2</v>
      </c>
      <c r="S14" s="55" t="s">
        <v>4</v>
      </c>
      <c r="T14" s="55"/>
      <c r="U14" s="75">
        <v>0.5</v>
      </c>
      <c r="V14" s="75">
        <v>3</v>
      </c>
      <c r="W14" s="75">
        <v>0.5</v>
      </c>
      <c r="X14" s="75">
        <v>4</v>
      </c>
      <c r="Y14" s="75">
        <v>0.97500000000000009</v>
      </c>
      <c r="Z14" s="75">
        <v>325</v>
      </c>
      <c r="AA14" s="56" t="s">
        <v>60</v>
      </c>
      <c r="AB14" s="76"/>
      <c r="AC14" s="53">
        <v>16</v>
      </c>
      <c r="AD14" s="53"/>
      <c r="AE14" s="37"/>
      <c r="AF14" s="38"/>
      <c r="AG14" s="54">
        <v>2</v>
      </c>
      <c r="AH14" s="55" t="s">
        <v>4</v>
      </c>
      <c r="AI14" s="17">
        <v>125</v>
      </c>
      <c r="AJ14" s="17">
        <v>95</v>
      </c>
      <c r="AK14" s="17">
        <v>95</v>
      </c>
      <c r="AL14" s="17">
        <v>6764</v>
      </c>
      <c r="AM14" s="17">
        <v>71200</v>
      </c>
      <c r="AN14" s="57"/>
      <c r="AO14" s="57">
        <v>68000</v>
      </c>
      <c r="AP14" s="53">
        <v>67.857142857142861</v>
      </c>
      <c r="AQ14" s="58"/>
      <c r="AU14" s="170">
        <v>2</v>
      </c>
      <c r="AV14" s="171" t="s">
        <v>47</v>
      </c>
      <c r="AW14" s="167">
        <f>U34</f>
        <v>7</v>
      </c>
      <c r="AX14" s="167">
        <f>V34</f>
        <v>213.75</v>
      </c>
      <c r="AY14" s="167">
        <f>W34</f>
        <v>18.8</v>
      </c>
      <c r="AZ14" s="167">
        <f>X34</f>
        <v>239.55</v>
      </c>
      <c r="BA14" s="167">
        <f>Y34</f>
        <v>76.072159090909096</v>
      </c>
      <c r="BB14" s="166">
        <v>0</v>
      </c>
      <c r="BC14" s="167">
        <f>Z34</f>
        <v>360.28138528138527</v>
      </c>
      <c r="BD14" s="166">
        <v>0</v>
      </c>
      <c r="BE14" s="167" t="s">
        <v>112</v>
      </c>
    </row>
    <row r="15" spans="1:57" ht="12.95" customHeight="1" x14ac:dyDescent="0.25">
      <c r="A15" s="54">
        <v>2</v>
      </c>
      <c r="B15" s="55" t="s">
        <v>4</v>
      </c>
      <c r="C15" s="97">
        <v>400</v>
      </c>
      <c r="D15" s="17">
        <v>21</v>
      </c>
      <c r="E15" s="17">
        <v>272</v>
      </c>
      <c r="F15" s="17">
        <v>0</v>
      </c>
      <c r="G15" s="17">
        <v>8</v>
      </c>
      <c r="H15" s="17">
        <v>301</v>
      </c>
      <c r="I15" s="17">
        <v>299.20000000000005</v>
      </c>
      <c r="J15" s="17">
        <v>0</v>
      </c>
      <c r="K15" s="17">
        <v>1100</v>
      </c>
      <c r="L15" s="17">
        <v>0</v>
      </c>
      <c r="M15" s="56" t="s">
        <v>105</v>
      </c>
      <c r="N15" s="88"/>
      <c r="O15" s="53">
        <v>831</v>
      </c>
      <c r="P15" s="56"/>
      <c r="R15" s="54">
        <v>3</v>
      </c>
      <c r="S15" s="55" t="s">
        <v>5</v>
      </c>
      <c r="T15" s="55"/>
      <c r="U15" s="75">
        <v>0</v>
      </c>
      <c r="V15" s="75">
        <v>3.7500000000000004</v>
      </c>
      <c r="W15" s="75">
        <v>0.8</v>
      </c>
      <c r="X15" s="75">
        <v>4.5500000000000007</v>
      </c>
      <c r="Y15" s="75">
        <v>3.2471590909090908</v>
      </c>
      <c r="Z15" s="75">
        <v>865.90909090909088</v>
      </c>
      <c r="AA15" s="56"/>
      <c r="AB15" s="76"/>
      <c r="AC15" s="53">
        <v>18.200000000000003</v>
      </c>
      <c r="AD15" s="53"/>
      <c r="AE15" s="37"/>
      <c r="AF15" s="38"/>
      <c r="AG15" s="54">
        <v>3</v>
      </c>
      <c r="AH15" s="55" t="s">
        <v>5</v>
      </c>
      <c r="AI15" s="17">
        <v>175</v>
      </c>
      <c r="AJ15" s="17">
        <v>162</v>
      </c>
      <c r="AK15" s="17">
        <v>162</v>
      </c>
      <c r="AL15" s="17">
        <v>12190.5</v>
      </c>
      <c r="AM15" s="17">
        <v>75250</v>
      </c>
      <c r="AN15" s="57"/>
      <c r="AO15" s="57">
        <v>68000</v>
      </c>
      <c r="AP15" s="53">
        <v>115.71428571428572</v>
      </c>
      <c r="AQ15" s="58"/>
      <c r="AU15" s="170">
        <v>3</v>
      </c>
      <c r="AV15" s="172" t="s">
        <v>25</v>
      </c>
      <c r="AW15" s="167">
        <f>U74</f>
        <v>445</v>
      </c>
      <c r="AX15" s="167">
        <f>V74</f>
        <v>3554.01</v>
      </c>
      <c r="AY15" s="167">
        <f>W74</f>
        <v>90.69</v>
      </c>
      <c r="AZ15" s="167">
        <f>X74</f>
        <v>4089.7</v>
      </c>
      <c r="BA15" s="167">
        <f>Y74</f>
        <v>1921.7063470000001</v>
      </c>
      <c r="BB15" s="166">
        <v>0</v>
      </c>
      <c r="BC15" s="167">
        <f>Z74</f>
        <v>490.53013214636439</v>
      </c>
      <c r="BD15" s="166">
        <v>0</v>
      </c>
      <c r="BE15" s="167" t="s">
        <v>46</v>
      </c>
    </row>
    <row r="16" spans="1:57" ht="12.95" customHeight="1" x14ac:dyDescent="0.25">
      <c r="A16" s="54">
        <v>3</v>
      </c>
      <c r="B16" s="55" t="s">
        <v>5</v>
      </c>
      <c r="C16" s="97">
        <v>1250</v>
      </c>
      <c r="D16" s="17">
        <v>97.68</v>
      </c>
      <c r="E16" s="17">
        <v>660.18</v>
      </c>
      <c r="F16" s="17">
        <v>204.83</v>
      </c>
      <c r="G16" s="17">
        <v>221.19</v>
      </c>
      <c r="H16" s="17">
        <v>1183.8799999999999</v>
      </c>
      <c r="I16" s="17">
        <v>594.86269374999983</v>
      </c>
      <c r="J16" s="17">
        <v>40985.999999999993</v>
      </c>
      <c r="K16" s="17">
        <v>901.0613677330424</v>
      </c>
      <c r="L16" s="17">
        <v>200</v>
      </c>
      <c r="M16" s="56" t="s">
        <v>106</v>
      </c>
      <c r="N16" s="88"/>
      <c r="O16" s="53">
        <v>1409.93</v>
      </c>
      <c r="P16" s="56"/>
      <c r="R16" s="54">
        <v>4</v>
      </c>
      <c r="S16" s="55" t="s">
        <v>6</v>
      </c>
      <c r="T16" s="55"/>
      <c r="U16" s="75">
        <v>0</v>
      </c>
      <c r="V16" s="75">
        <v>4</v>
      </c>
      <c r="W16" s="75">
        <v>0</v>
      </c>
      <c r="X16" s="75">
        <v>4</v>
      </c>
      <c r="Y16" s="75">
        <v>1.2999999999999998</v>
      </c>
      <c r="Z16" s="75">
        <v>325</v>
      </c>
      <c r="AA16" s="56"/>
      <c r="AB16" s="76"/>
      <c r="AC16" s="53">
        <v>16</v>
      </c>
      <c r="AD16" s="53"/>
      <c r="AE16" s="37"/>
      <c r="AF16" s="38"/>
      <c r="AG16" s="54">
        <v>4</v>
      </c>
      <c r="AH16" s="55" t="s">
        <v>6</v>
      </c>
      <c r="AI16" s="17">
        <v>409.5</v>
      </c>
      <c r="AJ16" s="17">
        <v>409.5</v>
      </c>
      <c r="AK16" s="17">
        <v>387.5</v>
      </c>
      <c r="AL16" s="17">
        <v>30157.1875</v>
      </c>
      <c r="AM16" s="17">
        <v>77825</v>
      </c>
      <c r="AN16" s="57"/>
      <c r="AO16" s="57">
        <v>68000</v>
      </c>
      <c r="AP16" s="53">
        <v>229</v>
      </c>
      <c r="AQ16" s="58"/>
      <c r="AU16" s="170">
        <v>4</v>
      </c>
      <c r="AV16" s="172" t="s">
        <v>26</v>
      </c>
      <c r="AW16" s="167">
        <f>U114</f>
        <v>232</v>
      </c>
      <c r="AX16" s="167">
        <f>V114</f>
        <v>149</v>
      </c>
      <c r="AY16" s="167">
        <f>W114</f>
        <v>9</v>
      </c>
      <c r="AZ16" s="167">
        <f>X114</f>
        <v>390</v>
      </c>
      <c r="BA16" s="167">
        <f>Y114</f>
        <v>120.75</v>
      </c>
      <c r="BB16" s="166">
        <v>0</v>
      </c>
      <c r="BC16" s="167">
        <f>Z114</f>
        <v>813.75</v>
      </c>
      <c r="BD16" s="166">
        <v>0</v>
      </c>
      <c r="BE16" s="167" t="s">
        <v>46</v>
      </c>
    </row>
    <row r="17" spans="1:57" ht="12.95" customHeight="1" x14ac:dyDescent="0.25">
      <c r="A17" s="54">
        <v>4</v>
      </c>
      <c r="B17" s="55" t="s">
        <v>6</v>
      </c>
      <c r="C17" s="97">
        <v>750</v>
      </c>
      <c r="D17" s="17">
        <v>28</v>
      </c>
      <c r="E17" s="17">
        <v>515</v>
      </c>
      <c r="F17" s="17">
        <v>21</v>
      </c>
      <c r="G17" s="17">
        <v>10</v>
      </c>
      <c r="H17" s="17">
        <v>574</v>
      </c>
      <c r="I17" s="17">
        <v>651.70232927136817</v>
      </c>
      <c r="J17" s="17">
        <v>3024.0000000000005</v>
      </c>
      <c r="K17" s="17">
        <v>1265.4409090909094</v>
      </c>
      <c r="L17" s="17">
        <v>144</v>
      </c>
      <c r="M17" s="56"/>
      <c r="N17" s="88"/>
      <c r="O17" s="53">
        <v>1429</v>
      </c>
      <c r="P17" s="56"/>
      <c r="R17" s="54">
        <v>5</v>
      </c>
      <c r="S17" s="55" t="s">
        <v>48</v>
      </c>
      <c r="T17" s="55"/>
      <c r="U17" s="75">
        <v>0</v>
      </c>
      <c r="V17" s="75">
        <v>4</v>
      </c>
      <c r="W17" s="75">
        <v>1</v>
      </c>
      <c r="X17" s="75">
        <v>5</v>
      </c>
      <c r="Y17" s="75">
        <v>1.4</v>
      </c>
      <c r="Z17" s="75">
        <v>350</v>
      </c>
      <c r="AA17" s="56"/>
      <c r="AB17" s="76"/>
      <c r="AC17" s="53">
        <v>20</v>
      </c>
      <c r="AD17" s="53"/>
      <c r="AE17" s="37"/>
      <c r="AF17" s="38"/>
      <c r="AG17" s="54">
        <v>5</v>
      </c>
      <c r="AH17" s="55" t="s">
        <v>48</v>
      </c>
      <c r="AI17" s="17">
        <v>618</v>
      </c>
      <c r="AJ17" s="17">
        <v>567</v>
      </c>
      <c r="AK17" s="17">
        <v>567</v>
      </c>
      <c r="AL17" s="17">
        <v>46975.95</v>
      </c>
      <c r="AM17" s="17">
        <v>82850</v>
      </c>
      <c r="AN17" s="57"/>
      <c r="AO17" s="57">
        <v>68000</v>
      </c>
      <c r="AP17" s="53">
        <v>348</v>
      </c>
      <c r="AQ17" s="58"/>
      <c r="AU17" s="170">
        <v>5</v>
      </c>
      <c r="AV17" s="172" t="s">
        <v>96</v>
      </c>
      <c r="AW17" s="167">
        <f>U154</f>
        <v>19</v>
      </c>
      <c r="AX17" s="167">
        <f>V154</f>
        <v>51</v>
      </c>
      <c r="AY17" s="167">
        <f>W154</f>
        <v>2.5</v>
      </c>
      <c r="AZ17" s="167">
        <f>X154</f>
        <v>72.5</v>
      </c>
      <c r="BA17" s="167">
        <f>Y154</f>
        <v>25.199999999999996</v>
      </c>
      <c r="BB17" s="166">
        <v>0</v>
      </c>
      <c r="BC17" s="167">
        <f>Z154</f>
        <v>460</v>
      </c>
      <c r="BD17" s="166">
        <v>0</v>
      </c>
      <c r="BE17" s="167" t="s">
        <v>46</v>
      </c>
    </row>
    <row r="18" spans="1:57" ht="12.95" customHeight="1" x14ac:dyDescent="0.25">
      <c r="A18" s="54">
        <v>5</v>
      </c>
      <c r="B18" s="55" t="s">
        <v>48</v>
      </c>
      <c r="C18" s="97">
        <v>501</v>
      </c>
      <c r="D18" s="17">
        <v>57</v>
      </c>
      <c r="E18" s="17">
        <v>412</v>
      </c>
      <c r="F18" s="17">
        <v>0</v>
      </c>
      <c r="G18" s="17">
        <v>19</v>
      </c>
      <c r="H18" s="17">
        <v>488</v>
      </c>
      <c r="I18" s="17">
        <v>473.79813600000011</v>
      </c>
      <c r="J18" s="17">
        <v>0</v>
      </c>
      <c r="K18" s="17">
        <v>1150</v>
      </c>
      <c r="L18" s="17">
        <v>0</v>
      </c>
      <c r="M18" s="90"/>
      <c r="N18" s="88"/>
      <c r="O18" s="53">
        <v>1130.1600000000001</v>
      </c>
      <c r="P18" s="56"/>
      <c r="R18" s="54">
        <v>6</v>
      </c>
      <c r="S18" s="55" t="s">
        <v>7</v>
      </c>
      <c r="T18" s="55"/>
      <c r="U18" s="75">
        <v>0</v>
      </c>
      <c r="V18" s="75">
        <v>2</v>
      </c>
      <c r="W18" s="75">
        <v>0</v>
      </c>
      <c r="X18" s="75">
        <v>2</v>
      </c>
      <c r="Y18" s="75">
        <v>0.7</v>
      </c>
      <c r="Z18" s="75">
        <v>350</v>
      </c>
      <c r="AA18" s="56"/>
      <c r="AB18" s="183"/>
      <c r="AC18" s="53">
        <v>8</v>
      </c>
      <c r="AD18" s="53"/>
      <c r="AE18" s="37"/>
      <c r="AF18" s="38"/>
      <c r="AG18" s="54">
        <v>6</v>
      </c>
      <c r="AH18" s="55" t="s">
        <v>7</v>
      </c>
      <c r="AI18" s="17">
        <v>200</v>
      </c>
      <c r="AJ18" s="17">
        <v>194.75</v>
      </c>
      <c r="AK18" s="17">
        <v>194.75</v>
      </c>
      <c r="AL18" s="17">
        <v>16612.174999999999</v>
      </c>
      <c r="AM18" s="17">
        <v>85300</v>
      </c>
      <c r="AN18" s="57"/>
      <c r="AO18" s="57">
        <v>68000</v>
      </c>
      <c r="AP18" s="53">
        <v>139.10714285714286</v>
      </c>
      <c r="AQ18" s="58"/>
      <c r="AU18" s="170">
        <v>6</v>
      </c>
      <c r="AV18" s="171" t="s">
        <v>20</v>
      </c>
      <c r="AW18" s="167">
        <f>U194</f>
        <v>83.6</v>
      </c>
      <c r="AX18" s="167">
        <f>V194</f>
        <v>1311.3899999999999</v>
      </c>
      <c r="AY18" s="167">
        <f>W194</f>
        <v>76.8</v>
      </c>
      <c r="AZ18" s="167">
        <f>X194</f>
        <v>1471.79</v>
      </c>
      <c r="BA18" s="167">
        <f>Y194</f>
        <v>456.35600000000005</v>
      </c>
      <c r="BB18" s="166">
        <v>0</v>
      </c>
      <c r="BC18" s="167">
        <f>Z194</f>
        <v>281.25</v>
      </c>
      <c r="BD18" s="166">
        <v>0</v>
      </c>
      <c r="BE18" s="167" t="s">
        <v>113</v>
      </c>
    </row>
    <row r="19" spans="1:57" ht="12.95" customHeight="1" x14ac:dyDescent="0.25">
      <c r="A19" s="54">
        <v>6</v>
      </c>
      <c r="B19" s="55" t="s">
        <v>7</v>
      </c>
      <c r="C19" s="97">
        <v>100</v>
      </c>
      <c r="D19" s="17">
        <v>10</v>
      </c>
      <c r="E19" s="17">
        <v>62</v>
      </c>
      <c r="F19" s="17">
        <v>0</v>
      </c>
      <c r="G19" s="17">
        <v>2</v>
      </c>
      <c r="H19" s="17">
        <v>74</v>
      </c>
      <c r="I19" s="17">
        <v>71.3</v>
      </c>
      <c r="J19" s="17">
        <v>0</v>
      </c>
      <c r="K19" s="17">
        <v>1150</v>
      </c>
      <c r="L19" s="17">
        <v>0</v>
      </c>
      <c r="M19" s="56"/>
      <c r="N19" s="182"/>
      <c r="O19" s="53">
        <v>204.98</v>
      </c>
      <c r="P19" s="56"/>
      <c r="R19" s="54">
        <v>7</v>
      </c>
      <c r="S19" s="55" t="s">
        <v>17</v>
      </c>
      <c r="T19" s="55"/>
      <c r="U19" s="75">
        <v>0</v>
      </c>
      <c r="V19" s="75">
        <v>4</v>
      </c>
      <c r="W19" s="75">
        <v>0.5</v>
      </c>
      <c r="X19" s="75">
        <v>4.5</v>
      </c>
      <c r="Y19" s="75">
        <v>1.4</v>
      </c>
      <c r="Z19" s="75">
        <v>350</v>
      </c>
      <c r="AA19" s="56"/>
      <c r="AB19" s="183"/>
      <c r="AC19" s="53">
        <v>18</v>
      </c>
      <c r="AD19" s="53"/>
      <c r="AE19" s="37"/>
      <c r="AF19" s="38"/>
      <c r="AG19" s="54">
        <v>7</v>
      </c>
      <c r="AH19" s="55" t="s">
        <v>17</v>
      </c>
      <c r="AI19" s="17">
        <v>250</v>
      </c>
      <c r="AJ19" s="17">
        <v>224.5</v>
      </c>
      <c r="AK19" s="17">
        <v>224.5</v>
      </c>
      <c r="AL19" s="17">
        <v>19104.95</v>
      </c>
      <c r="AM19" s="17">
        <v>85100</v>
      </c>
      <c r="AN19" s="57"/>
      <c r="AO19" s="57">
        <v>68000</v>
      </c>
      <c r="AP19" s="53">
        <v>160.35714285714286</v>
      </c>
      <c r="AQ19" s="58"/>
      <c r="AU19" s="170">
        <v>7</v>
      </c>
      <c r="AV19" s="172" t="s">
        <v>19</v>
      </c>
      <c r="AW19" s="167">
        <f>U234</f>
        <v>61.6</v>
      </c>
      <c r="AX19" s="167">
        <f>V234</f>
        <v>116.9</v>
      </c>
      <c r="AY19" s="167">
        <f>W234</f>
        <v>43.5</v>
      </c>
      <c r="AZ19" s="167">
        <f>X234</f>
        <v>222</v>
      </c>
      <c r="BA19" s="167">
        <f>Y234</f>
        <v>47.315400000000004</v>
      </c>
      <c r="BB19" s="166">
        <v>0</v>
      </c>
      <c r="BC19" s="167">
        <f>Z234</f>
        <v>411.69938359412043</v>
      </c>
      <c r="BD19" s="166">
        <v>0</v>
      </c>
      <c r="BE19" s="167" t="s">
        <v>50</v>
      </c>
    </row>
    <row r="20" spans="1:57" ht="12.95" customHeight="1" x14ac:dyDescent="0.25">
      <c r="A20" s="54">
        <v>7</v>
      </c>
      <c r="B20" s="55" t="s">
        <v>17</v>
      </c>
      <c r="C20" s="97">
        <v>400</v>
      </c>
      <c r="D20" s="17">
        <v>9</v>
      </c>
      <c r="E20" s="17">
        <v>209</v>
      </c>
      <c r="F20" s="17">
        <v>0</v>
      </c>
      <c r="G20" s="17">
        <v>11</v>
      </c>
      <c r="H20" s="17">
        <v>229</v>
      </c>
      <c r="I20" s="17">
        <v>229.9</v>
      </c>
      <c r="J20" s="17">
        <v>0</v>
      </c>
      <c r="K20" s="17">
        <v>1100</v>
      </c>
      <c r="L20" s="17">
        <v>0</v>
      </c>
      <c r="M20" s="56"/>
      <c r="N20" s="182"/>
      <c r="O20" s="53">
        <v>634.33000000000004</v>
      </c>
      <c r="P20" s="56"/>
      <c r="R20" s="54">
        <v>8</v>
      </c>
      <c r="S20" s="55" t="s">
        <v>53</v>
      </c>
      <c r="T20" s="55"/>
      <c r="U20" s="75">
        <v>0</v>
      </c>
      <c r="V20" s="75">
        <v>5</v>
      </c>
      <c r="W20" s="75">
        <v>1</v>
      </c>
      <c r="X20" s="75">
        <v>6</v>
      </c>
      <c r="Y20" s="75">
        <v>1.4999999999999998</v>
      </c>
      <c r="Z20" s="75">
        <v>300</v>
      </c>
      <c r="AA20" s="56"/>
      <c r="AB20" s="183"/>
      <c r="AC20" s="53">
        <v>24</v>
      </c>
      <c r="AD20" s="53"/>
      <c r="AE20" s="37"/>
      <c r="AF20" s="38"/>
      <c r="AG20" s="54">
        <v>8</v>
      </c>
      <c r="AH20" s="55" t="s">
        <v>53</v>
      </c>
      <c r="AI20" s="17">
        <v>450</v>
      </c>
      <c r="AJ20" s="17">
        <v>331.7</v>
      </c>
      <c r="AK20" s="17">
        <v>331.69999999999993</v>
      </c>
      <c r="AL20" s="17">
        <v>29886.169999999991</v>
      </c>
      <c r="AM20" s="17">
        <v>90100</v>
      </c>
      <c r="AN20" s="57"/>
      <c r="AO20" s="57">
        <v>68000</v>
      </c>
      <c r="AP20" s="53">
        <v>236.92857142857144</v>
      </c>
      <c r="AQ20" s="58"/>
      <c r="AU20" s="170">
        <v>8</v>
      </c>
      <c r="AV20" s="172" t="s">
        <v>27</v>
      </c>
      <c r="AW20" s="167">
        <f>U274</f>
        <v>14</v>
      </c>
      <c r="AX20" s="167">
        <f>V274</f>
        <v>30</v>
      </c>
      <c r="AY20" s="167">
        <f>W274</f>
        <v>2</v>
      </c>
      <c r="AZ20" s="167">
        <f>X274</f>
        <v>46</v>
      </c>
      <c r="BA20" s="167">
        <f>Y274</f>
        <v>12</v>
      </c>
      <c r="BB20" s="166">
        <v>0</v>
      </c>
      <c r="BC20" s="167">
        <f>Z274</f>
        <v>400</v>
      </c>
      <c r="BD20" s="166">
        <v>0</v>
      </c>
      <c r="BE20" s="167" t="s">
        <v>50</v>
      </c>
    </row>
    <row r="21" spans="1:57" ht="12.95" customHeight="1" x14ac:dyDescent="0.25">
      <c r="A21" s="54">
        <v>8</v>
      </c>
      <c r="B21" s="55" t="s">
        <v>53</v>
      </c>
      <c r="C21" s="97">
        <v>400</v>
      </c>
      <c r="D21" s="17">
        <v>6</v>
      </c>
      <c r="E21" s="17">
        <v>221</v>
      </c>
      <c r="F21" s="17">
        <v>0</v>
      </c>
      <c r="G21" s="17">
        <v>7</v>
      </c>
      <c r="H21" s="17">
        <v>234</v>
      </c>
      <c r="I21" s="17">
        <v>265.2</v>
      </c>
      <c r="J21" s="17">
        <v>0</v>
      </c>
      <c r="K21" s="17">
        <v>1200</v>
      </c>
      <c r="L21" s="17">
        <v>0</v>
      </c>
      <c r="M21" s="56"/>
      <c r="N21" s="182"/>
      <c r="O21" s="53">
        <v>642.64</v>
      </c>
      <c r="P21" s="56"/>
      <c r="R21" s="54">
        <v>9</v>
      </c>
      <c r="S21" s="55" t="s">
        <v>49</v>
      </c>
      <c r="T21" s="55"/>
      <c r="U21" s="75">
        <v>0</v>
      </c>
      <c r="V21" s="75">
        <v>8</v>
      </c>
      <c r="W21" s="75">
        <v>1</v>
      </c>
      <c r="X21" s="75">
        <v>9</v>
      </c>
      <c r="Y21" s="75">
        <v>2.4000000000000004</v>
      </c>
      <c r="Z21" s="75">
        <v>300</v>
      </c>
      <c r="AA21" s="56"/>
      <c r="AB21" s="183"/>
      <c r="AC21" s="53">
        <v>36</v>
      </c>
      <c r="AD21" s="53"/>
      <c r="AE21" s="37"/>
      <c r="AF21" s="38"/>
      <c r="AG21" s="54">
        <v>9</v>
      </c>
      <c r="AH21" s="55" t="s">
        <v>49</v>
      </c>
      <c r="AI21" s="17">
        <v>800</v>
      </c>
      <c r="AJ21" s="17">
        <v>695.2</v>
      </c>
      <c r="AK21" s="17">
        <v>695.20000000000016</v>
      </c>
      <c r="AL21" s="17">
        <v>62428.960000000014</v>
      </c>
      <c r="AM21" s="17">
        <v>89800</v>
      </c>
      <c r="AN21" s="57"/>
      <c r="AO21" s="57">
        <v>68000</v>
      </c>
      <c r="AP21" s="53">
        <v>496.57142857142861</v>
      </c>
      <c r="AQ21" s="58"/>
      <c r="AU21" s="170">
        <v>9</v>
      </c>
      <c r="AV21" s="172" t="s">
        <v>63</v>
      </c>
      <c r="AW21" s="167">
        <f>U314</f>
        <v>11</v>
      </c>
      <c r="AX21" s="167">
        <f>V314</f>
        <v>27</v>
      </c>
      <c r="AY21" s="167">
        <f>W314</f>
        <v>0</v>
      </c>
      <c r="AZ21" s="167">
        <f>X314</f>
        <v>38</v>
      </c>
      <c r="BA21" s="167">
        <f>Y314</f>
        <v>23.35</v>
      </c>
      <c r="BB21" s="166">
        <v>0</v>
      </c>
      <c r="BC21" s="167">
        <f>Z314</f>
        <v>860</v>
      </c>
      <c r="BD21" s="166">
        <v>0</v>
      </c>
      <c r="BE21" s="167" t="s">
        <v>115</v>
      </c>
    </row>
    <row r="22" spans="1:57" ht="12.95" customHeight="1" x14ac:dyDescent="0.25">
      <c r="A22" s="54">
        <v>9</v>
      </c>
      <c r="B22" s="55" t="s">
        <v>49</v>
      </c>
      <c r="C22" s="97">
        <v>450</v>
      </c>
      <c r="D22" s="17">
        <v>10</v>
      </c>
      <c r="E22" s="17">
        <v>314</v>
      </c>
      <c r="F22" s="17">
        <v>0</v>
      </c>
      <c r="G22" s="17">
        <v>9</v>
      </c>
      <c r="H22" s="17">
        <v>333</v>
      </c>
      <c r="I22" s="17">
        <v>345.40000000000003</v>
      </c>
      <c r="J22" s="17">
        <v>0</v>
      </c>
      <c r="K22" s="17">
        <v>1100</v>
      </c>
      <c r="L22" s="17">
        <v>0</v>
      </c>
      <c r="M22" s="56"/>
      <c r="N22" s="182"/>
      <c r="O22" s="53">
        <v>930.72</v>
      </c>
      <c r="P22" s="56"/>
      <c r="R22" s="54">
        <v>10</v>
      </c>
      <c r="S22" s="55" t="s">
        <v>8</v>
      </c>
      <c r="T22" s="55"/>
      <c r="U22" s="75">
        <v>0</v>
      </c>
      <c r="V22" s="75">
        <v>11</v>
      </c>
      <c r="W22" s="75">
        <v>1</v>
      </c>
      <c r="X22" s="75">
        <v>12</v>
      </c>
      <c r="Y22" s="75">
        <v>3.3000000000000003</v>
      </c>
      <c r="Z22" s="75">
        <v>300</v>
      </c>
      <c r="AA22" s="56"/>
      <c r="AB22" s="183"/>
      <c r="AC22" s="53">
        <v>48</v>
      </c>
      <c r="AD22" s="53"/>
      <c r="AE22" s="37"/>
      <c r="AF22" s="38"/>
      <c r="AG22" s="54">
        <v>10</v>
      </c>
      <c r="AH22" s="55" t="s">
        <v>8</v>
      </c>
      <c r="AI22" s="17">
        <v>850</v>
      </c>
      <c r="AJ22" s="17">
        <v>669.6</v>
      </c>
      <c r="AK22" s="17">
        <v>669.6</v>
      </c>
      <c r="AL22" s="17">
        <v>60130.080000000002</v>
      </c>
      <c r="AM22" s="17">
        <v>89800</v>
      </c>
      <c r="AN22" s="57"/>
      <c r="AO22" s="57">
        <v>68000</v>
      </c>
      <c r="AP22" s="53">
        <v>478.28571428571433</v>
      </c>
      <c r="AQ22" s="58"/>
      <c r="AU22" s="170">
        <v>10</v>
      </c>
      <c r="AV22" s="172" t="s">
        <v>51</v>
      </c>
      <c r="AW22" s="167">
        <f>AZ22-AX22</f>
        <v>22</v>
      </c>
      <c r="AX22" s="167">
        <f>AK34</f>
        <v>14225.65</v>
      </c>
      <c r="AY22" s="167">
        <v>0</v>
      </c>
      <c r="AZ22" s="167">
        <f>AJ34</f>
        <v>14247.65</v>
      </c>
      <c r="BA22" s="167">
        <f>AL34</f>
        <v>1159369.5730000003</v>
      </c>
      <c r="BB22" s="166">
        <v>0</v>
      </c>
      <c r="BC22" s="167">
        <f>AM34</f>
        <v>81903.75</v>
      </c>
      <c r="BD22" s="166">
        <v>0</v>
      </c>
      <c r="BE22" s="167" t="s">
        <v>28</v>
      </c>
    </row>
    <row r="23" spans="1:57" ht="12.95" customHeight="1" x14ac:dyDescent="0.25">
      <c r="A23" s="54">
        <v>10</v>
      </c>
      <c r="B23" s="55" t="s">
        <v>8</v>
      </c>
      <c r="C23" s="97">
        <v>600</v>
      </c>
      <c r="D23" s="17">
        <v>35</v>
      </c>
      <c r="E23" s="17">
        <v>385</v>
      </c>
      <c r="F23" s="17">
        <v>0</v>
      </c>
      <c r="G23" s="17">
        <v>12</v>
      </c>
      <c r="H23" s="17">
        <v>432</v>
      </c>
      <c r="I23" s="17">
        <v>462</v>
      </c>
      <c r="J23" s="17">
        <v>0</v>
      </c>
      <c r="K23" s="17">
        <v>1200</v>
      </c>
      <c r="L23" s="17">
        <v>0</v>
      </c>
      <c r="M23" s="56"/>
      <c r="N23" s="182"/>
      <c r="O23" s="53">
        <v>1121</v>
      </c>
      <c r="P23" s="56"/>
      <c r="R23" s="54">
        <v>11</v>
      </c>
      <c r="S23" s="55" t="s">
        <v>9</v>
      </c>
      <c r="T23" s="55"/>
      <c r="U23" s="75">
        <v>0</v>
      </c>
      <c r="V23" s="75">
        <v>1</v>
      </c>
      <c r="W23" s="75">
        <v>0</v>
      </c>
      <c r="X23" s="75">
        <v>1</v>
      </c>
      <c r="Y23" s="75">
        <v>0.35</v>
      </c>
      <c r="Z23" s="75">
        <v>350</v>
      </c>
      <c r="AA23" s="56"/>
      <c r="AB23" s="183"/>
      <c r="AC23" s="53">
        <v>4</v>
      </c>
      <c r="AD23" s="53"/>
      <c r="AE23" s="37"/>
      <c r="AF23" s="38"/>
      <c r="AG23" s="54">
        <v>11</v>
      </c>
      <c r="AH23" s="55" t="s">
        <v>9</v>
      </c>
      <c r="AI23" s="17">
        <v>500</v>
      </c>
      <c r="AJ23" s="17">
        <v>296.5</v>
      </c>
      <c r="AK23" s="17">
        <v>296.5</v>
      </c>
      <c r="AL23" s="17">
        <v>26803.599999999999</v>
      </c>
      <c r="AM23" s="17">
        <v>90400</v>
      </c>
      <c r="AN23" s="57"/>
      <c r="AO23" s="57">
        <v>68000</v>
      </c>
      <c r="AP23" s="53">
        <v>211.78571428571431</v>
      </c>
      <c r="AQ23" s="58"/>
      <c r="AU23" s="170">
        <v>11</v>
      </c>
      <c r="AV23" s="172" t="s">
        <v>93</v>
      </c>
      <c r="AW23" s="167">
        <f t="shared" ref="AW23:AW25" si="0">AZ23-AX23</f>
        <v>0</v>
      </c>
      <c r="AX23" s="167">
        <f>AK74</f>
        <v>446.83999999999992</v>
      </c>
      <c r="AY23" s="167">
        <v>0</v>
      </c>
      <c r="AZ23" s="167">
        <f>AJ74</f>
        <v>446.83999999999992</v>
      </c>
      <c r="BA23" s="167">
        <f>AL74</f>
        <v>735.56498124000007</v>
      </c>
      <c r="BB23" s="166">
        <v>0</v>
      </c>
      <c r="BC23" s="167">
        <f>AM74</f>
        <v>1481.6384814535506</v>
      </c>
      <c r="BD23" s="166">
        <v>0</v>
      </c>
      <c r="BE23" s="167" t="s">
        <v>116</v>
      </c>
    </row>
    <row r="24" spans="1:57" ht="12.95" customHeight="1" x14ac:dyDescent="0.25">
      <c r="A24" s="54">
        <v>11</v>
      </c>
      <c r="B24" s="55" t="s">
        <v>9</v>
      </c>
      <c r="C24" s="97">
        <v>100</v>
      </c>
      <c r="D24" s="17">
        <v>17</v>
      </c>
      <c r="E24" s="17">
        <v>47</v>
      </c>
      <c r="F24" s="17">
        <v>0</v>
      </c>
      <c r="G24" s="17">
        <v>2</v>
      </c>
      <c r="H24" s="17">
        <v>66</v>
      </c>
      <c r="I24" s="17">
        <v>56.4</v>
      </c>
      <c r="J24" s="17">
        <v>0</v>
      </c>
      <c r="K24" s="17">
        <v>1200</v>
      </c>
      <c r="L24" s="17">
        <v>0</v>
      </c>
      <c r="M24" s="56"/>
      <c r="N24" s="182"/>
      <c r="O24" s="53">
        <v>188.36</v>
      </c>
      <c r="P24" s="56"/>
      <c r="R24" s="54">
        <v>12</v>
      </c>
      <c r="S24" s="55" t="s">
        <v>52</v>
      </c>
      <c r="T24" s="55"/>
      <c r="U24" s="75">
        <v>0</v>
      </c>
      <c r="V24" s="75">
        <v>3</v>
      </c>
      <c r="W24" s="75">
        <v>0</v>
      </c>
      <c r="X24" s="75">
        <v>3</v>
      </c>
      <c r="Y24" s="75">
        <v>1.05</v>
      </c>
      <c r="Z24" s="75">
        <v>350</v>
      </c>
      <c r="AA24" s="56"/>
      <c r="AB24" s="183"/>
      <c r="AC24" s="53">
        <v>12</v>
      </c>
      <c r="AD24" s="53"/>
      <c r="AE24" s="37"/>
      <c r="AF24" s="38"/>
      <c r="AG24" s="54">
        <v>12</v>
      </c>
      <c r="AH24" s="55" t="s">
        <v>52</v>
      </c>
      <c r="AI24" s="17">
        <v>750</v>
      </c>
      <c r="AJ24" s="17">
        <v>505.41</v>
      </c>
      <c r="AK24" s="17">
        <v>505.41</v>
      </c>
      <c r="AL24" s="17">
        <v>50515.729500000001</v>
      </c>
      <c r="AM24" s="17">
        <v>99950</v>
      </c>
      <c r="AN24" s="57"/>
      <c r="AO24" s="57">
        <v>68000</v>
      </c>
      <c r="AP24" s="53">
        <v>361.00714285714292</v>
      </c>
      <c r="AQ24" s="58"/>
      <c r="AU24" s="170">
        <v>12</v>
      </c>
      <c r="AV24" s="172" t="s">
        <v>94</v>
      </c>
      <c r="AW24" s="180">
        <f t="shared" si="0"/>
        <v>0</v>
      </c>
      <c r="AX24" s="180">
        <f>AK114</f>
        <v>201.37437</v>
      </c>
      <c r="AY24" s="167">
        <v>0</v>
      </c>
      <c r="AZ24" s="180">
        <f>AJ114</f>
        <v>201.37437</v>
      </c>
      <c r="BA24" s="167">
        <f>AL114</f>
        <v>348.09283999999997</v>
      </c>
      <c r="BB24" s="166">
        <v>0</v>
      </c>
      <c r="BC24" s="167">
        <f>AM114</f>
        <v>1799.8984642417283</v>
      </c>
      <c r="BD24" s="166">
        <v>0</v>
      </c>
      <c r="BE24" s="167" t="s">
        <v>114</v>
      </c>
    </row>
    <row r="25" spans="1:57" ht="12.95" customHeight="1" x14ac:dyDescent="0.25">
      <c r="A25" s="54">
        <v>12</v>
      </c>
      <c r="B25" s="55" t="s">
        <v>52</v>
      </c>
      <c r="C25" s="97">
        <v>250</v>
      </c>
      <c r="D25" s="17">
        <v>6</v>
      </c>
      <c r="E25" s="17">
        <v>161</v>
      </c>
      <c r="F25" s="17">
        <v>0</v>
      </c>
      <c r="G25" s="17">
        <v>6</v>
      </c>
      <c r="H25" s="17">
        <v>173</v>
      </c>
      <c r="I25" s="17">
        <v>185.14999999999998</v>
      </c>
      <c r="J25" s="17">
        <v>0</v>
      </c>
      <c r="K25" s="17">
        <v>1150</v>
      </c>
      <c r="L25" s="17">
        <v>0</v>
      </c>
      <c r="M25" s="56"/>
      <c r="N25" s="182"/>
      <c r="O25" s="53">
        <v>476.44</v>
      </c>
      <c r="P25" s="56"/>
      <c r="R25" s="54">
        <v>13</v>
      </c>
      <c r="S25" s="55" t="s">
        <v>10</v>
      </c>
      <c r="T25" s="55"/>
      <c r="U25" s="75">
        <v>0.5</v>
      </c>
      <c r="V25" s="75">
        <v>21</v>
      </c>
      <c r="W25" s="75">
        <v>1</v>
      </c>
      <c r="X25" s="75">
        <v>22.5</v>
      </c>
      <c r="Y25" s="75">
        <v>7.3500000000000005</v>
      </c>
      <c r="Z25" s="75">
        <v>350</v>
      </c>
      <c r="AA25" s="56"/>
      <c r="AB25" s="183"/>
      <c r="AC25" s="53">
        <v>90</v>
      </c>
      <c r="AD25" s="53"/>
      <c r="AE25" s="37"/>
      <c r="AF25" s="38"/>
      <c r="AG25" s="54">
        <v>13</v>
      </c>
      <c r="AH25" s="55" t="s">
        <v>10</v>
      </c>
      <c r="AI25" s="17">
        <v>2400</v>
      </c>
      <c r="AJ25" s="17">
        <v>2237.42</v>
      </c>
      <c r="AK25" s="17">
        <v>2237.42</v>
      </c>
      <c r="AL25" s="17">
        <v>179441.084</v>
      </c>
      <c r="AM25" s="17">
        <v>80200</v>
      </c>
      <c r="AN25" s="57"/>
      <c r="AO25" s="57">
        <v>68000</v>
      </c>
      <c r="AP25" s="53">
        <v>1598.1571428571431</v>
      </c>
      <c r="AQ25" s="58"/>
      <c r="AU25" s="173">
        <v>13</v>
      </c>
      <c r="AV25" s="174" t="s">
        <v>95</v>
      </c>
      <c r="AW25" s="167">
        <f t="shared" si="0"/>
        <v>0</v>
      </c>
      <c r="AX25" s="176">
        <f>AK154</f>
        <v>285.14499999999998</v>
      </c>
      <c r="AY25" s="175">
        <v>0</v>
      </c>
      <c r="AZ25" s="176">
        <f>AJ154</f>
        <v>285.14499999999998</v>
      </c>
      <c r="BA25" s="167">
        <f>AL154</f>
        <v>263.75524999999999</v>
      </c>
      <c r="BB25" s="166">
        <v>0</v>
      </c>
      <c r="BC25" s="167">
        <f>AM154</f>
        <v>936.33483178171787</v>
      </c>
      <c r="BD25" s="166">
        <v>0</v>
      </c>
      <c r="BE25" s="177" t="s">
        <v>116</v>
      </c>
    </row>
    <row r="26" spans="1:57" ht="12.95" customHeight="1" x14ac:dyDescent="0.25">
      <c r="A26" s="54">
        <v>13</v>
      </c>
      <c r="B26" s="55" t="s">
        <v>10</v>
      </c>
      <c r="C26" s="97">
        <v>750</v>
      </c>
      <c r="D26" s="17">
        <v>41</v>
      </c>
      <c r="E26" s="17">
        <v>485</v>
      </c>
      <c r="F26" s="17">
        <v>0</v>
      </c>
      <c r="G26" s="17">
        <v>16</v>
      </c>
      <c r="H26" s="17">
        <v>542</v>
      </c>
      <c r="I26" s="17">
        <v>582.00000000000011</v>
      </c>
      <c r="J26" s="17">
        <v>0</v>
      </c>
      <c r="K26" s="17">
        <v>1200</v>
      </c>
      <c r="L26" s="17">
        <v>0</v>
      </c>
      <c r="M26" s="56"/>
      <c r="N26" s="182"/>
      <c r="O26" s="53">
        <v>1307</v>
      </c>
      <c r="P26" s="56"/>
      <c r="R26" s="54">
        <v>14</v>
      </c>
      <c r="S26" s="55" t="s">
        <v>11</v>
      </c>
      <c r="T26" s="55"/>
      <c r="U26" s="75">
        <v>0</v>
      </c>
      <c r="V26" s="75">
        <v>4</v>
      </c>
      <c r="W26" s="75">
        <v>0</v>
      </c>
      <c r="X26" s="75">
        <v>4</v>
      </c>
      <c r="Y26" s="75">
        <v>1.4</v>
      </c>
      <c r="Z26" s="75">
        <v>350</v>
      </c>
      <c r="AA26" s="56"/>
      <c r="AB26" s="183"/>
      <c r="AC26" s="53">
        <v>16</v>
      </c>
      <c r="AD26" s="53"/>
      <c r="AE26" s="37"/>
      <c r="AF26" s="38"/>
      <c r="AG26" s="54">
        <v>14</v>
      </c>
      <c r="AH26" s="55" t="s">
        <v>11</v>
      </c>
      <c r="AI26" s="17">
        <v>200</v>
      </c>
      <c r="AJ26" s="17">
        <v>170.17</v>
      </c>
      <c r="AK26" s="17">
        <v>170.17000000000002</v>
      </c>
      <c r="AL26" s="17">
        <v>13630.617000000002</v>
      </c>
      <c r="AM26" s="17">
        <v>80100</v>
      </c>
      <c r="AN26" s="57"/>
      <c r="AO26" s="57">
        <v>68000</v>
      </c>
      <c r="AP26" s="53">
        <v>121.55</v>
      </c>
      <c r="AQ26" s="58"/>
      <c r="AS26" s="7" t="s">
        <v>29</v>
      </c>
      <c r="AU26" s="231" t="s">
        <v>56</v>
      </c>
      <c r="AV26" s="232"/>
      <c r="AW26" s="178">
        <f>SUM(AW12:AW25)</f>
        <v>1561.6799999999998</v>
      </c>
      <c r="AX26" s="178">
        <f t="shared" ref="AX26:BD26" si="1">SUM(AX12:AX25)</f>
        <v>27843.34937</v>
      </c>
      <c r="AY26" s="178">
        <f t="shared" si="1"/>
        <v>672.4</v>
      </c>
      <c r="AZ26" s="178">
        <f t="shared" si="1"/>
        <v>30077.429370000002</v>
      </c>
      <c r="BA26" s="178">
        <f t="shared" si="1"/>
        <v>1171409.2691363527</v>
      </c>
      <c r="BB26" s="178">
        <f t="shared" si="1"/>
        <v>52529.999999999993</v>
      </c>
      <c r="BC26" s="178">
        <f t="shared" si="1"/>
        <v>91335.9661202524</v>
      </c>
      <c r="BD26" s="178">
        <f t="shared" si="1"/>
        <v>272</v>
      </c>
      <c r="BE26" s="179"/>
    </row>
    <row r="27" spans="1:57" ht="12.95" customHeight="1" x14ac:dyDescent="0.25">
      <c r="A27" s="54">
        <v>14</v>
      </c>
      <c r="B27" s="55" t="s">
        <v>11</v>
      </c>
      <c r="C27" s="97">
        <v>500</v>
      </c>
      <c r="D27" s="17">
        <v>68</v>
      </c>
      <c r="E27" s="17">
        <v>266</v>
      </c>
      <c r="F27" s="17">
        <v>0</v>
      </c>
      <c r="G27" s="17">
        <v>11</v>
      </c>
      <c r="H27" s="17">
        <v>345</v>
      </c>
      <c r="I27" s="17">
        <v>305.89999999999998</v>
      </c>
      <c r="J27" s="17">
        <v>0</v>
      </c>
      <c r="K27" s="17">
        <v>1150</v>
      </c>
      <c r="L27" s="17">
        <v>0</v>
      </c>
      <c r="M27" s="56"/>
      <c r="N27" s="182"/>
      <c r="O27" s="53">
        <v>963.96</v>
      </c>
      <c r="P27" s="56"/>
      <c r="R27" s="54">
        <v>15</v>
      </c>
      <c r="S27" s="55" t="s">
        <v>54</v>
      </c>
      <c r="T27" s="55"/>
      <c r="U27" s="75">
        <v>0</v>
      </c>
      <c r="V27" s="75">
        <v>1</v>
      </c>
      <c r="W27" s="75">
        <v>0</v>
      </c>
      <c r="X27" s="75">
        <v>1</v>
      </c>
      <c r="Y27" s="75">
        <v>0.30000000000000004</v>
      </c>
      <c r="Z27" s="75">
        <v>300</v>
      </c>
      <c r="AA27" s="56"/>
      <c r="AB27" s="183"/>
      <c r="AC27" s="53">
        <v>4</v>
      </c>
      <c r="AD27" s="53"/>
      <c r="AE27" s="37"/>
      <c r="AF27" s="38"/>
      <c r="AG27" s="54">
        <v>15</v>
      </c>
      <c r="AH27" s="55" t="s">
        <v>54</v>
      </c>
      <c r="AI27" s="17">
        <v>3000</v>
      </c>
      <c r="AJ27" s="17">
        <v>2992</v>
      </c>
      <c r="AK27" s="17">
        <v>2992</v>
      </c>
      <c r="AL27" s="17">
        <v>230384</v>
      </c>
      <c r="AM27" s="17">
        <v>77000</v>
      </c>
      <c r="AN27" s="57"/>
      <c r="AO27" s="57">
        <v>68000</v>
      </c>
      <c r="AP27" s="53">
        <v>2137.1428571428573</v>
      </c>
      <c r="AQ27" s="58"/>
    </row>
    <row r="28" spans="1:57" ht="12.95" customHeight="1" x14ac:dyDescent="0.25">
      <c r="A28" s="54">
        <v>15</v>
      </c>
      <c r="B28" s="55" t="s">
        <v>54</v>
      </c>
      <c r="C28" s="97">
        <v>500</v>
      </c>
      <c r="D28" s="17">
        <v>19</v>
      </c>
      <c r="E28" s="17">
        <v>164</v>
      </c>
      <c r="F28" s="17">
        <v>0</v>
      </c>
      <c r="G28" s="17">
        <v>4</v>
      </c>
      <c r="H28" s="17">
        <v>187</v>
      </c>
      <c r="I28" s="17">
        <v>180.39999999999998</v>
      </c>
      <c r="J28" s="17">
        <v>0</v>
      </c>
      <c r="K28" s="17">
        <v>1100</v>
      </c>
      <c r="L28" s="17">
        <v>0</v>
      </c>
      <c r="M28" s="56"/>
      <c r="N28" s="182"/>
      <c r="O28" s="53">
        <v>520.76</v>
      </c>
      <c r="P28" s="56"/>
      <c r="R28" s="54">
        <v>16</v>
      </c>
      <c r="S28" s="55" t="s">
        <v>12</v>
      </c>
      <c r="T28" s="55"/>
      <c r="U28" s="75">
        <v>1</v>
      </c>
      <c r="V28" s="75">
        <v>32</v>
      </c>
      <c r="W28" s="75">
        <v>3</v>
      </c>
      <c r="X28" s="75">
        <v>36</v>
      </c>
      <c r="Y28" s="75">
        <v>11.2</v>
      </c>
      <c r="Z28" s="75">
        <v>350</v>
      </c>
      <c r="AA28" s="56"/>
      <c r="AB28" s="183"/>
      <c r="AC28" s="53">
        <v>144</v>
      </c>
      <c r="AD28" s="53"/>
      <c r="AE28" s="59"/>
      <c r="AF28" s="60"/>
      <c r="AG28" s="54">
        <v>16</v>
      </c>
      <c r="AH28" s="55" t="s">
        <v>12</v>
      </c>
      <c r="AI28" s="17">
        <v>200</v>
      </c>
      <c r="AJ28" s="17">
        <v>167</v>
      </c>
      <c r="AK28" s="17">
        <v>167</v>
      </c>
      <c r="AL28" s="17">
        <v>12608.5</v>
      </c>
      <c r="AM28" s="17">
        <v>75500</v>
      </c>
      <c r="AN28" s="57"/>
      <c r="AO28" s="57">
        <v>68000</v>
      </c>
      <c r="AP28" s="53">
        <v>119.28571428571429</v>
      </c>
      <c r="AQ28" s="58"/>
      <c r="AU28" s="7" t="s">
        <v>128</v>
      </c>
    </row>
    <row r="29" spans="1:57" ht="12.95" customHeight="1" x14ac:dyDescent="0.25">
      <c r="A29" s="54">
        <v>16</v>
      </c>
      <c r="B29" s="55" t="s">
        <v>12</v>
      </c>
      <c r="C29" s="97">
        <v>300</v>
      </c>
      <c r="D29" s="17">
        <v>7.8</v>
      </c>
      <c r="E29" s="17">
        <v>122.28</v>
      </c>
      <c r="F29" s="17">
        <v>0</v>
      </c>
      <c r="G29" s="17">
        <v>5.92</v>
      </c>
      <c r="H29" s="17">
        <v>136</v>
      </c>
      <c r="I29" s="17">
        <v>123.13999999999999</v>
      </c>
      <c r="J29" s="17">
        <v>0</v>
      </c>
      <c r="K29" s="17">
        <v>1007</v>
      </c>
      <c r="L29" s="17">
        <v>0</v>
      </c>
      <c r="M29" s="56"/>
      <c r="N29" s="182"/>
      <c r="O29" s="53">
        <v>382.26</v>
      </c>
      <c r="P29" s="56"/>
      <c r="R29" s="54">
        <v>17</v>
      </c>
      <c r="S29" s="55" t="s">
        <v>13</v>
      </c>
      <c r="T29" s="55"/>
      <c r="U29" s="75">
        <v>1</v>
      </c>
      <c r="V29" s="75">
        <v>6</v>
      </c>
      <c r="W29" s="75">
        <v>3</v>
      </c>
      <c r="X29" s="75">
        <v>10</v>
      </c>
      <c r="Y29" s="75">
        <v>1.7999999999999998</v>
      </c>
      <c r="Z29" s="75">
        <v>300</v>
      </c>
      <c r="AA29" s="56"/>
      <c r="AB29" s="183"/>
      <c r="AC29" s="53">
        <v>40</v>
      </c>
      <c r="AD29" s="53"/>
      <c r="AE29" s="59"/>
      <c r="AF29" s="60"/>
      <c r="AG29" s="54">
        <v>17</v>
      </c>
      <c r="AH29" s="55" t="s">
        <v>13</v>
      </c>
      <c r="AI29" s="17">
        <v>300</v>
      </c>
      <c r="AJ29" s="17">
        <v>266.5</v>
      </c>
      <c r="AK29" s="17">
        <v>266.5</v>
      </c>
      <c r="AL29" s="17">
        <v>20040.8</v>
      </c>
      <c r="AM29" s="17">
        <v>75200</v>
      </c>
      <c r="AN29" s="57"/>
      <c r="AO29" s="57">
        <v>68000</v>
      </c>
      <c r="AP29" s="53">
        <v>190.35714285714286</v>
      </c>
      <c r="AQ29" s="58"/>
      <c r="AU29" s="7" t="s">
        <v>41</v>
      </c>
      <c r="AV29" s="7" t="s">
        <v>129</v>
      </c>
    </row>
    <row r="30" spans="1:57" ht="12.95" customHeight="1" x14ac:dyDescent="0.25">
      <c r="A30" s="54">
        <v>17</v>
      </c>
      <c r="B30" s="55" t="s">
        <v>13</v>
      </c>
      <c r="C30" s="97">
        <v>300</v>
      </c>
      <c r="D30" s="17">
        <v>22</v>
      </c>
      <c r="E30" s="17">
        <v>130</v>
      </c>
      <c r="F30" s="17">
        <v>0</v>
      </c>
      <c r="G30" s="17">
        <v>9</v>
      </c>
      <c r="H30" s="17">
        <v>161</v>
      </c>
      <c r="I30" s="17">
        <v>130</v>
      </c>
      <c r="J30" s="17">
        <v>0</v>
      </c>
      <c r="K30" s="17">
        <v>1000</v>
      </c>
      <c r="L30" s="17">
        <v>0</v>
      </c>
      <c r="M30" s="56"/>
      <c r="N30" s="182"/>
      <c r="O30" s="53">
        <v>457.05</v>
      </c>
      <c r="P30" s="56"/>
      <c r="R30" s="54">
        <v>18</v>
      </c>
      <c r="S30" s="55" t="s">
        <v>14</v>
      </c>
      <c r="T30" s="55"/>
      <c r="U30" s="75">
        <v>0</v>
      </c>
      <c r="V30" s="75">
        <v>9</v>
      </c>
      <c r="W30" s="75">
        <v>1</v>
      </c>
      <c r="X30" s="75">
        <v>10</v>
      </c>
      <c r="Y30" s="75">
        <v>2.6999999999999997</v>
      </c>
      <c r="Z30" s="75">
        <v>300</v>
      </c>
      <c r="AA30" s="56"/>
      <c r="AB30" s="183"/>
      <c r="AC30" s="53">
        <v>40</v>
      </c>
      <c r="AD30" s="53"/>
      <c r="AE30" s="59"/>
      <c r="AF30" s="60"/>
      <c r="AG30" s="54">
        <v>18</v>
      </c>
      <c r="AH30" s="55" t="s">
        <v>14</v>
      </c>
      <c r="AI30" s="17">
        <v>550</v>
      </c>
      <c r="AJ30" s="17">
        <v>528.65</v>
      </c>
      <c r="AK30" s="17">
        <v>528.65</v>
      </c>
      <c r="AL30" s="17">
        <v>38062.800000000003</v>
      </c>
      <c r="AM30" s="17">
        <v>72000</v>
      </c>
      <c r="AN30" s="57"/>
      <c r="AO30" s="57">
        <v>68000</v>
      </c>
      <c r="AP30" s="53">
        <v>377.60714285714289</v>
      </c>
      <c r="AQ30" s="58"/>
      <c r="AU30" s="7" t="s">
        <v>42</v>
      </c>
      <c r="AV30" s="7" t="s">
        <v>130</v>
      </c>
    </row>
    <row r="31" spans="1:57" ht="12.95" customHeight="1" x14ac:dyDescent="0.25">
      <c r="A31" s="54">
        <v>18</v>
      </c>
      <c r="B31" s="55" t="s">
        <v>14</v>
      </c>
      <c r="C31" s="97">
        <v>500</v>
      </c>
      <c r="D31" s="17">
        <v>19</v>
      </c>
      <c r="E31" s="17">
        <v>334</v>
      </c>
      <c r="F31" s="17">
        <v>0</v>
      </c>
      <c r="G31" s="17">
        <v>10</v>
      </c>
      <c r="H31" s="17">
        <v>363</v>
      </c>
      <c r="I31" s="17">
        <v>333.99999999999994</v>
      </c>
      <c r="J31" s="17">
        <v>0</v>
      </c>
      <c r="K31" s="17">
        <v>1000</v>
      </c>
      <c r="L31" s="17">
        <v>0</v>
      </c>
      <c r="M31" s="56"/>
      <c r="N31" s="182"/>
      <c r="O31" s="53">
        <v>1008.28</v>
      </c>
      <c r="P31" s="56"/>
      <c r="R31" s="54">
        <v>19</v>
      </c>
      <c r="S31" s="55" t="s">
        <v>15</v>
      </c>
      <c r="T31" s="55"/>
      <c r="U31" s="75">
        <v>0.5</v>
      </c>
      <c r="V31" s="75">
        <v>28</v>
      </c>
      <c r="W31" s="75">
        <v>2</v>
      </c>
      <c r="X31" s="75">
        <v>30.5</v>
      </c>
      <c r="Y31" s="75">
        <v>9.8000000000000007</v>
      </c>
      <c r="Z31" s="75">
        <v>350</v>
      </c>
      <c r="AA31" s="56"/>
      <c r="AB31" s="76"/>
      <c r="AC31" s="53">
        <v>122</v>
      </c>
      <c r="AD31" s="53"/>
      <c r="AE31" s="61"/>
      <c r="AF31" s="61"/>
      <c r="AG31" s="54">
        <v>19</v>
      </c>
      <c r="AH31" s="55" t="s">
        <v>15</v>
      </c>
      <c r="AI31" s="17">
        <v>2000</v>
      </c>
      <c r="AJ31" s="17">
        <v>1998.9</v>
      </c>
      <c r="AK31" s="17">
        <v>1998.9</v>
      </c>
      <c r="AL31" s="17">
        <v>169906.5</v>
      </c>
      <c r="AM31" s="17">
        <v>85000</v>
      </c>
      <c r="AN31" s="57"/>
      <c r="AO31" s="57">
        <v>68000</v>
      </c>
      <c r="AP31" s="53">
        <v>1427.7857142857144</v>
      </c>
      <c r="AQ31" s="58"/>
      <c r="AU31" s="7" t="s">
        <v>43</v>
      </c>
      <c r="AV31" s="7" t="s">
        <v>131</v>
      </c>
    </row>
    <row r="32" spans="1:57" ht="12.95" customHeight="1" x14ac:dyDescent="0.25">
      <c r="A32" s="54">
        <v>19</v>
      </c>
      <c r="B32" s="55" t="s">
        <v>15</v>
      </c>
      <c r="C32" s="97">
        <v>750</v>
      </c>
      <c r="D32" s="17">
        <v>54</v>
      </c>
      <c r="E32" s="17">
        <v>531</v>
      </c>
      <c r="F32" s="17">
        <v>0</v>
      </c>
      <c r="G32" s="17">
        <v>11</v>
      </c>
      <c r="H32" s="17">
        <v>596</v>
      </c>
      <c r="I32" s="17">
        <v>637.20000000000005</v>
      </c>
      <c r="J32" s="17">
        <v>0</v>
      </c>
      <c r="K32" s="17">
        <v>1200</v>
      </c>
      <c r="L32" s="17">
        <v>0</v>
      </c>
      <c r="M32" s="56"/>
      <c r="N32" s="88"/>
      <c r="O32" s="53">
        <v>1653.69</v>
      </c>
      <c r="P32" s="56"/>
      <c r="R32" s="54">
        <v>20</v>
      </c>
      <c r="S32" s="55" t="s">
        <v>55</v>
      </c>
      <c r="T32" s="55"/>
      <c r="U32" s="75">
        <v>1</v>
      </c>
      <c r="V32" s="75">
        <v>21</v>
      </c>
      <c r="W32" s="75">
        <v>1</v>
      </c>
      <c r="X32" s="75">
        <v>23</v>
      </c>
      <c r="Y32" s="75">
        <v>7.875</v>
      </c>
      <c r="Z32" s="75">
        <v>375</v>
      </c>
      <c r="AA32" s="56"/>
      <c r="AB32" s="183"/>
      <c r="AC32" s="53">
        <v>92</v>
      </c>
      <c r="AD32" s="53"/>
      <c r="AE32" s="19"/>
      <c r="AF32" s="19"/>
      <c r="AG32" s="54">
        <v>20</v>
      </c>
      <c r="AH32" s="55" t="s">
        <v>55</v>
      </c>
      <c r="AI32" s="17">
        <v>1500</v>
      </c>
      <c r="AJ32" s="17">
        <v>876.85</v>
      </c>
      <c r="AK32" s="17">
        <v>876.85</v>
      </c>
      <c r="AL32" s="17">
        <v>70323.37</v>
      </c>
      <c r="AM32" s="17">
        <v>80200</v>
      </c>
      <c r="AN32" s="57"/>
      <c r="AO32" s="57">
        <v>68000</v>
      </c>
      <c r="AP32" s="53">
        <v>626.32142857142867</v>
      </c>
      <c r="AQ32" s="58"/>
    </row>
    <row r="33" spans="1:49" ht="12.95" customHeight="1" x14ac:dyDescent="0.25">
      <c r="A33" s="54">
        <v>20</v>
      </c>
      <c r="B33" s="55" t="s">
        <v>55</v>
      </c>
      <c r="C33" s="97">
        <v>1300</v>
      </c>
      <c r="D33" s="17">
        <v>56</v>
      </c>
      <c r="E33" s="17">
        <v>820</v>
      </c>
      <c r="F33" s="17">
        <v>0</v>
      </c>
      <c r="G33" s="17">
        <v>16</v>
      </c>
      <c r="H33" s="17">
        <v>892</v>
      </c>
      <c r="I33" s="17">
        <v>1025</v>
      </c>
      <c r="J33" s="17">
        <v>0</v>
      </c>
      <c r="K33" s="17">
        <v>1250</v>
      </c>
      <c r="L33" s="17">
        <v>0</v>
      </c>
      <c r="M33" s="56"/>
      <c r="N33" s="88"/>
      <c r="O33" s="53">
        <v>2542.86</v>
      </c>
      <c r="P33" s="56"/>
      <c r="R33" s="54">
        <v>21</v>
      </c>
      <c r="S33" s="52" t="s">
        <v>16</v>
      </c>
      <c r="T33" s="52"/>
      <c r="U33" s="75">
        <v>2</v>
      </c>
      <c r="V33" s="75">
        <v>39</v>
      </c>
      <c r="W33" s="75">
        <v>2</v>
      </c>
      <c r="X33" s="75">
        <v>43</v>
      </c>
      <c r="Y33" s="75">
        <v>14.625</v>
      </c>
      <c r="Z33" s="75">
        <v>375</v>
      </c>
      <c r="AA33" s="82"/>
      <c r="AB33" s="183"/>
      <c r="AC33" s="53">
        <v>172</v>
      </c>
      <c r="AD33" s="53"/>
      <c r="AE33" s="19"/>
      <c r="AF33" s="19"/>
      <c r="AG33" s="54">
        <v>21</v>
      </c>
      <c r="AH33" s="52" t="s">
        <v>16</v>
      </c>
      <c r="AI33" s="62">
        <v>900</v>
      </c>
      <c r="AJ33" s="17">
        <v>842</v>
      </c>
      <c r="AK33" s="17">
        <v>842</v>
      </c>
      <c r="AL33" s="17">
        <v>63402.6</v>
      </c>
      <c r="AM33" s="17">
        <v>75300</v>
      </c>
      <c r="AN33" s="57"/>
      <c r="AO33" s="63">
        <v>68000</v>
      </c>
      <c r="AP33" s="53">
        <v>601.42857142857144</v>
      </c>
      <c r="AQ33" s="58"/>
    </row>
    <row r="34" spans="1:49" ht="12.95" customHeight="1" x14ac:dyDescent="0.25">
      <c r="A34" s="54">
        <v>21</v>
      </c>
      <c r="B34" s="52" t="s">
        <v>16</v>
      </c>
      <c r="C34" s="96">
        <v>1000</v>
      </c>
      <c r="D34" s="17">
        <v>51</v>
      </c>
      <c r="E34" s="17">
        <v>682</v>
      </c>
      <c r="F34" s="17">
        <v>0</v>
      </c>
      <c r="G34" s="17">
        <v>19</v>
      </c>
      <c r="H34" s="17">
        <v>752</v>
      </c>
      <c r="I34" s="17">
        <v>852.5</v>
      </c>
      <c r="J34" s="17">
        <v>0</v>
      </c>
      <c r="K34" s="17">
        <v>1250</v>
      </c>
      <c r="L34" s="17">
        <v>0</v>
      </c>
      <c r="M34" s="56"/>
      <c r="N34" s="88"/>
      <c r="O34" s="53">
        <v>1927</v>
      </c>
      <c r="P34" s="56"/>
      <c r="R34" s="202" t="s">
        <v>56</v>
      </c>
      <c r="S34" s="203"/>
      <c r="T34" s="83"/>
      <c r="U34" s="84">
        <f>SUM(U13:U33)</f>
        <v>7</v>
      </c>
      <c r="V34" s="84">
        <f t="shared" ref="V34:Y34" si="2">SUM(V13:V33)</f>
        <v>213.75</v>
      </c>
      <c r="W34" s="84">
        <f t="shared" si="2"/>
        <v>18.8</v>
      </c>
      <c r="X34" s="84">
        <f t="shared" si="2"/>
        <v>239.55</v>
      </c>
      <c r="Y34" s="84">
        <f t="shared" si="2"/>
        <v>76.072159090909096</v>
      </c>
      <c r="Z34" s="84">
        <f>SUM(Z13:Z33)/21</f>
        <v>360.28138528138527</v>
      </c>
      <c r="AA34" s="64"/>
      <c r="AB34" s="110"/>
      <c r="AC34" s="65">
        <f>SUM(AC13:AC33)</f>
        <v>958.2</v>
      </c>
      <c r="AD34" s="85"/>
      <c r="AE34" s="61"/>
      <c r="AF34" s="61"/>
      <c r="AG34" s="202" t="s">
        <v>56</v>
      </c>
      <c r="AH34" s="203"/>
      <c r="AI34" s="18">
        <f>SUM(AI13:AI33)</f>
        <v>16177.5</v>
      </c>
      <c r="AJ34" s="18">
        <f>SUM(AJ13:AJ33)</f>
        <v>14247.65</v>
      </c>
      <c r="AK34" s="18">
        <f t="shared" ref="AK34:AL34" si="3">SUM(AK13:AK33)</f>
        <v>14225.65</v>
      </c>
      <c r="AL34" s="18">
        <f t="shared" si="3"/>
        <v>1159369.5730000003</v>
      </c>
      <c r="AM34" s="18">
        <f>SUM(AM13:AM33)/20</f>
        <v>81903.75</v>
      </c>
      <c r="AN34" s="18"/>
      <c r="AO34" s="66">
        <f>SUM(AO13:AO33)/20</f>
        <v>68000</v>
      </c>
      <c r="AP34" s="66">
        <f>SUM(AP13:AP33)</f>
        <v>10056.392857142859</v>
      </c>
      <c r="AQ34" s="67"/>
      <c r="AT34" s="11"/>
      <c r="AU34" s="11"/>
      <c r="AV34" s="11"/>
      <c r="AW34" s="11"/>
    </row>
    <row r="35" spans="1:49" ht="12.95" customHeight="1" x14ac:dyDescent="0.3">
      <c r="A35" s="202" t="s">
        <v>56</v>
      </c>
      <c r="B35" s="203"/>
      <c r="C35" s="98">
        <f>SUM(C14:C34)</f>
        <v>12101</v>
      </c>
      <c r="D35" s="98">
        <f t="shared" ref="D35:H35" si="4">SUM(D14:D34)</f>
        <v>666.48</v>
      </c>
      <c r="E35" s="98">
        <f>SUM(E14:E34)</f>
        <v>6962.86</v>
      </c>
      <c r="F35" s="98">
        <f t="shared" si="4"/>
        <v>268.43</v>
      </c>
      <c r="G35" s="98">
        <f t="shared" si="4"/>
        <v>429.11</v>
      </c>
      <c r="H35" s="98">
        <f t="shared" si="4"/>
        <v>8326.880000000001</v>
      </c>
      <c r="I35" s="98">
        <f>SUM(I14:I34)</f>
        <v>8009.5331590213682</v>
      </c>
      <c r="J35" s="98">
        <f>SUM(J14:J34)</f>
        <v>52529.999999999993</v>
      </c>
      <c r="K35" s="18">
        <f>SUM(K14:K34)/21</f>
        <v>1136.8334417535214</v>
      </c>
      <c r="L35" s="18">
        <f>SUM(L14:L34)/2</f>
        <v>272</v>
      </c>
      <c r="M35" s="64"/>
      <c r="N35" s="145"/>
      <c r="O35" s="137">
        <f>SUM(O14:O34)</f>
        <v>21861.08</v>
      </c>
      <c r="P35" s="64"/>
      <c r="R35" s="20"/>
      <c r="S35" s="20"/>
      <c r="T35" s="20"/>
      <c r="U35" s="20"/>
      <c r="V35" s="20"/>
      <c r="W35" s="20"/>
      <c r="X35" s="20"/>
      <c r="Y35" s="20"/>
      <c r="Z35" s="68"/>
      <c r="AA35" s="21"/>
      <c r="AB35" s="21"/>
      <c r="AC35" s="21"/>
      <c r="AD35" s="21"/>
      <c r="AE35" s="19"/>
      <c r="AF35" s="19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9" ht="12.95" customHeight="1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68"/>
      <c r="L36" s="68"/>
      <c r="M36" s="21"/>
      <c r="N36" s="21"/>
      <c r="O36" s="21"/>
      <c r="P36" s="21"/>
      <c r="R36" s="22" t="s">
        <v>128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86"/>
      <c r="AE36" s="19"/>
      <c r="AF36" s="19"/>
      <c r="AG36" s="19"/>
      <c r="AH36" s="19" t="s">
        <v>67</v>
      </c>
      <c r="AI36" s="19" t="s">
        <v>68</v>
      </c>
      <c r="AJ36" s="19"/>
      <c r="AK36" s="19"/>
      <c r="AL36" s="12"/>
      <c r="AM36" s="12"/>
      <c r="AN36" s="12"/>
      <c r="AO36" s="12"/>
      <c r="AP36" s="12"/>
      <c r="AQ36" s="12"/>
    </row>
    <row r="37" spans="1:49" ht="12.95" customHeight="1" x14ac:dyDescent="0.25">
      <c r="A37" s="22" t="s">
        <v>128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R37" s="22" t="s">
        <v>41</v>
      </c>
      <c r="S37" s="22" t="s">
        <v>129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19"/>
      <c r="AF37" s="19"/>
      <c r="AG37" s="61"/>
      <c r="AH37" s="19"/>
      <c r="AI37" s="19"/>
      <c r="AJ37" s="19"/>
      <c r="AK37" s="19"/>
      <c r="AL37" s="12"/>
      <c r="AM37" s="12"/>
      <c r="AN37" s="12"/>
      <c r="AO37" s="12"/>
      <c r="AP37" s="12"/>
      <c r="AQ37" s="12"/>
    </row>
    <row r="38" spans="1:49" ht="12.95" customHeight="1" x14ac:dyDescent="0.25">
      <c r="A38" s="22" t="s">
        <v>41</v>
      </c>
      <c r="B38" s="22" t="s">
        <v>129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R38" s="22" t="s">
        <v>42</v>
      </c>
      <c r="S38" s="22" t="s">
        <v>130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19"/>
      <c r="AF38" s="19"/>
      <c r="AG38" s="19"/>
      <c r="AH38" s="19"/>
      <c r="AI38" s="12"/>
      <c r="AJ38" s="12"/>
      <c r="AK38" s="12"/>
      <c r="AL38" s="12" t="s">
        <v>29</v>
      </c>
      <c r="AM38" s="12"/>
      <c r="AN38" s="12"/>
      <c r="AO38" s="12"/>
      <c r="AP38" s="12"/>
      <c r="AQ38" s="12"/>
    </row>
    <row r="39" spans="1:49" ht="12.95" customHeight="1" x14ac:dyDescent="0.25">
      <c r="A39" s="22" t="s">
        <v>42</v>
      </c>
      <c r="B39" s="22" t="s">
        <v>130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R39" s="251" t="s">
        <v>43</v>
      </c>
      <c r="S39" s="251" t="s">
        <v>131</v>
      </c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19"/>
      <c r="AF39" s="19"/>
      <c r="AG39" s="19"/>
      <c r="AH39" s="19"/>
      <c r="AI39" s="12"/>
      <c r="AJ39" s="12"/>
      <c r="AK39" s="12"/>
      <c r="AL39" s="12"/>
      <c r="AM39" s="12"/>
      <c r="AN39" s="12"/>
      <c r="AO39" s="70"/>
      <c r="AP39" s="12"/>
      <c r="AQ39" s="12"/>
    </row>
    <row r="40" spans="1:49" ht="12.95" customHeight="1" x14ac:dyDescent="0.25">
      <c r="A40" s="251" t="s">
        <v>43</v>
      </c>
      <c r="B40" s="251" t="s">
        <v>131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19"/>
      <c r="AF40" s="19"/>
      <c r="AG40" s="19"/>
      <c r="AH40" s="19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9" ht="12.95" customHeight="1" thickBot="1" x14ac:dyDescent="0.3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R41" s="20"/>
      <c r="S41" s="20"/>
      <c r="T41" s="20"/>
      <c r="U41" s="20"/>
      <c r="V41" s="20"/>
      <c r="W41" s="20"/>
      <c r="X41" s="20"/>
      <c r="Y41" s="20"/>
      <c r="Z41" s="20"/>
      <c r="AA41" s="21"/>
      <c r="AB41" s="21"/>
      <c r="AC41" s="21"/>
      <c r="AD41" s="21"/>
      <c r="AE41" s="19"/>
      <c r="AF41" s="19"/>
      <c r="AG41" s="19"/>
      <c r="AH41" s="19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9" ht="12.95" customHeight="1" thickTop="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1"/>
      <c r="N42" s="21"/>
      <c r="O42" s="21"/>
      <c r="P42" s="21"/>
      <c r="R42" s="20"/>
      <c r="S42" s="22"/>
      <c r="T42" s="187" t="s">
        <v>69</v>
      </c>
      <c r="U42" s="188"/>
      <c r="V42" s="188"/>
      <c r="W42" s="188"/>
      <c r="X42" s="188"/>
      <c r="Y42" s="188"/>
      <c r="Z42" s="188"/>
      <c r="AA42" s="188"/>
      <c r="AB42" s="188"/>
      <c r="AC42" s="188"/>
      <c r="AD42" s="189"/>
      <c r="AE42" s="23"/>
      <c r="AF42" s="23"/>
      <c r="AG42" s="14"/>
      <c r="AH42" s="24"/>
      <c r="AI42" s="204" t="s">
        <v>88</v>
      </c>
      <c r="AJ42" s="205"/>
      <c r="AK42" s="205"/>
      <c r="AL42" s="205"/>
      <c r="AM42" s="205"/>
      <c r="AN42" s="205"/>
      <c r="AO42" s="205"/>
      <c r="AP42" s="205"/>
      <c r="AQ42" s="206"/>
    </row>
    <row r="43" spans="1:49" ht="12.95" customHeight="1" x14ac:dyDescent="0.3">
      <c r="A43" s="20"/>
      <c r="B43" s="22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R43" s="20"/>
      <c r="S43" s="22"/>
      <c r="T43" s="190" t="s">
        <v>73</v>
      </c>
      <c r="U43" s="191"/>
      <c r="V43" s="191"/>
      <c r="W43" s="191"/>
      <c r="X43" s="191"/>
      <c r="Y43" s="191"/>
      <c r="Z43" s="191"/>
      <c r="AA43" s="191"/>
      <c r="AB43" s="191"/>
      <c r="AC43" s="191"/>
      <c r="AD43" s="192"/>
      <c r="AE43" s="23"/>
      <c r="AF43" s="23"/>
      <c r="AG43" s="12"/>
      <c r="AH43" s="25"/>
      <c r="AI43" s="207" t="s">
        <v>89</v>
      </c>
      <c r="AJ43" s="208"/>
      <c r="AK43" s="208"/>
      <c r="AL43" s="208"/>
      <c r="AM43" s="208"/>
      <c r="AN43" s="208"/>
      <c r="AO43" s="208"/>
      <c r="AP43" s="208"/>
      <c r="AQ43" s="209"/>
    </row>
    <row r="44" spans="1:49" ht="12.95" customHeight="1" thickBot="1" x14ac:dyDescent="0.35">
      <c r="A44" s="20"/>
      <c r="B44" s="22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R44" s="20"/>
      <c r="S44" s="22"/>
      <c r="T44" s="193"/>
      <c r="U44" s="194"/>
      <c r="V44" s="194"/>
      <c r="W44" s="194"/>
      <c r="X44" s="194"/>
      <c r="Y44" s="194"/>
      <c r="Z44" s="194"/>
      <c r="AA44" s="194"/>
      <c r="AB44" s="194"/>
      <c r="AC44" s="194"/>
      <c r="AD44" s="195"/>
      <c r="AE44" s="23"/>
      <c r="AF44" s="23"/>
      <c r="AG44" s="12"/>
      <c r="AH44" s="25"/>
      <c r="AI44" s="210"/>
      <c r="AJ44" s="211"/>
      <c r="AK44" s="211"/>
      <c r="AL44" s="211"/>
      <c r="AM44" s="211"/>
      <c r="AN44" s="211"/>
      <c r="AO44" s="211"/>
      <c r="AP44" s="211"/>
      <c r="AQ44" s="212"/>
    </row>
    <row r="45" spans="1:49" ht="12.95" customHeight="1" thickTop="1" x14ac:dyDescent="0.3">
      <c r="A45" s="20"/>
      <c r="B45" s="22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R45" s="20"/>
      <c r="S45" s="20"/>
      <c r="T45" s="20"/>
      <c r="U45" s="20"/>
      <c r="V45" s="20"/>
      <c r="W45" s="20"/>
      <c r="X45" s="20"/>
      <c r="Y45" s="20"/>
      <c r="Z45" s="20"/>
      <c r="AA45" s="21"/>
      <c r="AB45" s="21"/>
      <c r="AC45" s="21"/>
      <c r="AD45" s="21"/>
      <c r="AE45" s="19"/>
      <c r="AF45" s="19"/>
      <c r="AG45" s="12"/>
      <c r="AH45" s="25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1:49" ht="12.95" customHeight="1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/>
      <c r="N46" s="21"/>
      <c r="O46" s="21"/>
      <c r="P46" s="21"/>
      <c r="R46" s="12"/>
      <c r="S46" s="26" t="s">
        <v>70</v>
      </c>
      <c r="T46" s="12" t="s">
        <v>71</v>
      </c>
      <c r="U46" s="12"/>
      <c r="V46" s="12"/>
      <c r="W46" s="12"/>
      <c r="X46" s="12"/>
      <c r="Y46" s="12"/>
      <c r="Z46" s="12"/>
      <c r="AA46" s="27"/>
      <c r="AB46" s="27"/>
      <c r="AC46" s="112" t="s">
        <v>72</v>
      </c>
      <c r="AD46" s="28">
        <v>2023</v>
      </c>
      <c r="AE46" s="19"/>
      <c r="AF46" s="19"/>
      <c r="AG46" s="12"/>
      <c r="AH46" s="12"/>
      <c r="AI46" s="12"/>
      <c r="AJ46" s="12"/>
      <c r="AK46" s="12"/>
      <c r="AL46" s="12"/>
      <c r="AM46" s="12"/>
      <c r="AN46" s="12"/>
      <c r="AO46" s="12"/>
      <c r="AP46" s="27"/>
      <c r="AQ46" s="27"/>
    </row>
    <row r="47" spans="1:49" ht="12.95" customHeight="1" x14ac:dyDescent="0.25">
      <c r="A47" s="19"/>
      <c r="B47" s="1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16"/>
      <c r="N47" s="116"/>
      <c r="O47" s="116"/>
      <c r="P47" s="114"/>
      <c r="R47" s="12"/>
      <c r="S47" s="29" t="s">
        <v>31</v>
      </c>
      <c r="T47" s="30" t="s">
        <v>34</v>
      </c>
      <c r="U47" s="12"/>
      <c r="V47" s="12"/>
      <c r="W47" s="12" t="s">
        <v>29</v>
      </c>
      <c r="X47" s="12" t="s">
        <v>29</v>
      </c>
      <c r="Y47" s="12" t="s">
        <v>29</v>
      </c>
      <c r="Z47" s="31"/>
      <c r="AA47" s="27"/>
      <c r="AB47" s="27"/>
      <c r="AC47" s="112" t="s">
        <v>90</v>
      </c>
      <c r="AD47" s="32" t="s">
        <v>21</v>
      </c>
      <c r="AE47" s="19"/>
      <c r="AF47" s="19"/>
      <c r="AG47" s="19"/>
      <c r="AH47" s="26" t="s">
        <v>70</v>
      </c>
      <c r="AI47" s="71" t="s">
        <v>71</v>
      </c>
      <c r="AJ47" s="12"/>
      <c r="AK47" s="12"/>
      <c r="AL47" s="12" t="s">
        <v>29</v>
      </c>
      <c r="AM47" s="12" t="s">
        <v>29</v>
      </c>
      <c r="AN47" s="12" t="s">
        <v>29</v>
      </c>
      <c r="AO47" s="31"/>
      <c r="AP47" s="112" t="s">
        <v>72</v>
      </c>
      <c r="AQ47" s="28">
        <v>2023</v>
      </c>
    </row>
    <row r="48" spans="1:49" ht="12.95" customHeight="1" x14ac:dyDescent="0.25">
      <c r="A48" s="19"/>
      <c r="B48" s="120"/>
      <c r="C48" s="121"/>
      <c r="D48" s="19"/>
      <c r="E48" s="19"/>
      <c r="F48" s="19"/>
      <c r="G48" s="19"/>
      <c r="H48" s="19"/>
      <c r="I48" s="19"/>
      <c r="J48" s="19"/>
      <c r="K48" s="104"/>
      <c r="L48" s="104"/>
      <c r="M48" s="116"/>
      <c r="N48" s="116"/>
      <c r="O48" s="116"/>
      <c r="P48" s="115"/>
      <c r="R48" s="12"/>
      <c r="S48" s="12"/>
      <c r="T48" s="12"/>
      <c r="U48" s="12"/>
      <c r="V48" s="12"/>
      <c r="W48" s="12"/>
      <c r="X48" s="12"/>
      <c r="Y48" s="12"/>
      <c r="Z48" s="12"/>
      <c r="AA48" s="27"/>
      <c r="AB48" s="27"/>
      <c r="AC48" s="27"/>
      <c r="AD48" s="27"/>
      <c r="AE48" s="19"/>
      <c r="AF48" s="19"/>
      <c r="AG48" s="33"/>
      <c r="AH48" s="29" t="s">
        <v>31</v>
      </c>
      <c r="AI48" s="72" t="s">
        <v>120</v>
      </c>
      <c r="AJ48" s="12"/>
      <c r="AK48" s="12"/>
      <c r="AL48" s="12"/>
      <c r="AM48" s="27"/>
      <c r="AN48" s="27"/>
      <c r="AO48" s="27"/>
      <c r="AP48" s="112" t="s">
        <v>90</v>
      </c>
      <c r="AQ48" s="32" t="s">
        <v>21</v>
      </c>
    </row>
    <row r="49" spans="1:49" ht="12.95" customHeight="1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16"/>
      <c r="N49" s="116"/>
      <c r="O49" s="116"/>
      <c r="P49" s="116"/>
      <c r="R49" s="184" t="s">
        <v>2</v>
      </c>
      <c r="S49" s="34"/>
      <c r="T49" s="196" t="s">
        <v>38</v>
      </c>
      <c r="U49" s="197"/>
      <c r="V49" s="197"/>
      <c r="W49" s="197"/>
      <c r="X49" s="198"/>
      <c r="Y49" s="35" t="s">
        <v>39</v>
      </c>
      <c r="Z49" s="35" t="s">
        <v>65</v>
      </c>
      <c r="AA49" s="36" t="s">
        <v>74</v>
      </c>
      <c r="AB49" s="36" t="s">
        <v>62</v>
      </c>
      <c r="AC49" s="36" t="s">
        <v>0</v>
      </c>
      <c r="AD49" s="36"/>
      <c r="AE49" s="37"/>
      <c r="AF49" s="38"/>
      <c r="AG49" s="184" t="s">
        <v>59</v>
      </c>
      <c r="AH49" s="184" t="s">
        <v>57</v>
      </c>
      <c r="AI49" s="196" t="s">
        <v>38</v>
      </c>
      <c r="AJ49" s="197"/>
      <c r="AK49" s="198"/>
      <c r="AL49" s="35" t="s">
        <v>39</v>
      </c>
      <c r="AM49" s="35" t="s">
        <v>65</v>
      </c>
      <c r="AN49" s="36" t="s">
        <v>74</v>
      </c>
      <c r="AO49" s="36" t="s">
        <v>62</v>
      </c>
      <c r="AP49" s="36" t="s">
        <v>0</v>
      </c>
      <c r="AQ49" s="36"/>
    </row>
    <row r="50" spans="1:49" ht="12.95" customHeight="1" x14ac:dyDescent="0.25">
      <c r="A50" s="230"/>
      <c r="B50" s="104"/>
      <c r="C50" s="230"/>
      <c r="D50" s="230"/>
      <c r="E50" s="230"/>
      <c r="F50" s="230"/>
      <c r="G50" s="230"/>
      <c r="H50" s="230"/>
      <c r="I50" s="138"/>
      <c r="J50" s="138"/>
      <c r="K50" s="138"/>
      <c r="L50" s="138"/>
      <c r="M50" s="116"/>
      <c r="N50" s="116"/>
      <c r="O50" s="116"/>
      <c r="P50" s="116"/>
      <c r="R50" s="185"/>
      <c r="S50" s="39" t="s">
        <v>75</v>
      </c>
      <c r="T50" s="199"/>
      <c r="U50" s="200"/>
      <c r="V50" s="200"/>
      <c r="W50" s="200"/>
      <c r="X50" s="201"/>
      <c r="Y50" s="40" t="s">
        <v>97</v>
      </c>
      <c r="Z50" s="40" t="s">
        <v>76</v>
      </c>
      <c r="AA50" s="41" t="s">
        <v>39</v>
      </c>
      <c r="AB50" s="41" t="s">
        <v>77</v>
      </c>
      <c r="AC50" s="41" t="s">
        <v>78</v>
      </c>
      <c r="AD50" s="41" t="s">
        <v>1</v>
      </c>
      <c r="AE50" s="37"/>
      <c r="AF50" s="38"/>
      <c r="AG50" s="185"/>
      <c r="AH50" s="185"/>
      <c r="AI50" s="199"/>
      <c r="AJ50" s="200"/>
      <c r="AK50" s="201"/>
      <c r="AL50" s="40" t="s">
        <v>97</v>
      </c>
      <c r="AM50" s="40" t="s">
        <v>76</v>
      </c>
      <c r="AN50" s="41" t="s">
        <v>39</v>
      </c>
      <c r="AO50" s="41" t="s">
        <v>77</v>
      </c>
      <c r="AP50" s="41" t="s">
        <v>78</v>
      </c>
      <c r="AQ50" s="41" t="s">
        <v>1</v>
      </c>
    </row>
    <row r="51" spans="1:49" ht="12.95" customHeight="1" x14ac:dyDescent="0.25">
      <c r="A51" s="230"/>
      <c r="B51" s="138"/>
      <c r="C51" s="230"/>
      <c r="D51" s="230"/>
      <c r="E51" s="230"/>
      <c r="F51" s="230"/>
      <c r="G51" s="230"/>
      <c r="H51" s="230"/>
      <c r="I51" s="138"/>
      <c r="J51" s="138"/>
      <c r="K51" s="138"/>
      <c r="L51" s="138"/>
      <c r="M51" s="116"/>
      <c r="N51" s="116"/>
      <c r="O51" s="116"/>
      <c r="P51" s="116"/>
      <c r="R51" s="186"/>
      <c r="S51" s="42"/>
      <c r="T51" s="43" t="s">
        <v>79</v>
      </c>
      <c r="U51" s="43" t="s">
        <v>41</v>
      </c>
      <c r="V51" s="43" t="s">
        <v>42</v>
      </c>
      <c r="W51" s="15" t="s">
        <v>43</v>
      </c>
      <c r="X51" s="44" t="s">
        <v>80</v>
      </c>
      <c r="Y51" s="15" t="s">
        <v>45</v>
      </c>
      <c r="Z51" s="15" t="s">
        <v>61</v>
      </c>
      <c r="AA51" s="45"/>
      <c r="AB51" s="45" t="s">
        <v>81</v>
      </c>
      <c r="AC51" s="45" t="s">
        <v>82</v>
      </c>
      <c r="AD51" s="45"/>
      <c r="AE51" s="37"/>
      <c r="AF51" s="38"/>
      <c r="AG51" s="186"/>
      <c r="AH51" s="186"/>
      <c r="AI51" s="16" t="s">
        <v>79</v>
      </c>
      <c r="AJ51" s="16" t="s">
        <v>23</v>
      </c>
      <c r="AK51" s="46" t="s">
        <v>66</v>
      </c>
      <c r="AL51" s="15" t="s">
        <v>45</v>
      </c>
      <c r="AM51" s="15" t="s">
        <v>61</v>
      </c>
      <c r="AN51" s="45"/>
      <c r="AO51" s="45" t="s">
        <v>81</v>
      </c>
      <c r="AP51" s="45" t="s">
        <v>82</v>
      </c>
      <c r="AQ51" s="45"/>
    </row>
    <row r="52" spans="1:49" s="11" customFormat="1" ht="12.95" customHeight="1" x14ac:dyDescent="0.25">
      <c r="A52" s="230"/>
      <c r="B52" s="104"/>
      <c r="C52" s="138"/>
      <c r="D52" s="138"/>
      <c r="E52" s="138"/>
      <c r="F52" s="138"/>
      <c r="G52" s="138"/>
      <c r="H52" s="103"/>
      <c r="I52" s="138"/>
      <c r="J52" s="138"/>
      <c r="K52" s="138"/>
      <c r="L52" s="138"/>
      <c r="M52" s="116"/>
      <c r="N52" s="116"/>
      <c r="O52" s="116"/>
      <c r="P52" s="116"/>
      <c r="R52" s="16">
        <v>1</v>
      </c>
      <c r="S52" s="16">
        <v>2</v>
      </c>
      <c r="T52" s="16">
        <v>3</v>
      </c>
      <c r="U52" s="16">
        <v>4</v>
      </c>
      <c r="V52" s="16">
        <v>5</v>
      </c>
      <c r="W52" s="16">
        <v>6</v>
      </c>
      <c r="X52" s="87" t="s">
        <v>83</v>
      </c>
      <c r="Y52" s="16">
        <v>8</v>
      </c>
      <c r="Z52" s="16" t="s">
        <v>84</v>
      </c>
      <c r="AA52" s="153">
        <v>10</v>
      </c>
      <c r="AB52" s="153">
        <v>11</v>
      </c>
      <c r="AC52" s="153">
        <v>12</v>
      </c>
      <c r="AD52" s="153">
        <v>13</v>
      </c>
      <c r="AE52" s="73"/>
      <c r="AF52" s="74"/>
      <c r="AG52" s="16">
        <v>1</v>
      </c>
      <c r="AH52" s="16">
        <v>2</v>
      </c>
      <c r="AI52" s="16">
        <v>3</v>
      </c>
      <c r="AJ52" s="16">
        <v>4</v>
      </c>
      <c r="AK52" s="16">
        <v>5</v>
      </c>
      <c r="AL52" s="16">
        <v>6</v>
      </c>
      <c r="AM52" s="16">
        <v>7</v>
      </c>
      <c r="AN52" s="16">
        <v>8</v>
      </c>
      <c r="AO52" s="16">
        <v>9</v>
      </c>
      <c r="AP52" s="16">
        <v>10</v>
      </c>
      <c r="AQ52" s="16">
        <v>11</v>
      </c>
      <c r="AT52" s="7"/>
      <c r="AU52" s="7"/>
      <c r="AV52" s="7"/>
      <c r="AW52" s="7"/>
    </row>
    <row r="53" spans="1:49" ht="12.95" customHeight="1" x14ac:dyDescent="0.25">
      <c r="A53" s="125"/>
      <c r="B53" s="125"/>
      <c r="C53" s="125"/>
      <c r="D53" s="125"/>
      <c r="E53" s="125"/>
      <c r="F53" s="125"/>
      <c r="G53" s="125"/>
      <c r="H53" s="126"/>
      <c r="I53" s="125"/>
      <c r="J53" s="125"/>
      <c r="K53" s="125"/>
      <c r="L53" s="125"/>
      <c r="M53" s="127"/>
      <c r="N53" s="127"/>
      <c r="O53" s="127"/>
      <c r="P53" s="127"/>
      <c r="R53" s="51">
        <v>1</v>
      </c>
      <c r="S53" s="52" t="s">
        <v>3</v>
      </c>
      <c r="T53" s="52"/>
      <c r="U53" s="75">
        <v>0</v>
      </c>
      <c r="V53" s="75">
        <v>699.7</v>
      </c>
      <c r="W53" s="75">
        <v>0</v>
      </c>
      <c r="X53" s="75">
        <v>699.7</v>
      </c>
      <c r="Y53" s="75">
        <v>419.82000000000005</v>
      </c>
      <c r="Z53" s="75">
        <v>600</v>
      </c>
      <c r="AA53" s="53" t="s">
        <v>85</v>
      </c>
      <c r="AB53" s="53"/>
      <c r="AC53" s="53">
        <v>1554.8888888888889</v>
      </c>
      <c r="AD53" s="88"/>
      <c r="AE53" s="37"/>
      <c r="AF53" s="38"/>
      <c r="AG53" s="51">
        <v>1</v>
      </c>
      <c r="AH53" s="52" t="s">
        <v>3</v>
      </c>
      <c r="AI53" s="17">
        <v>0</v>
      </c>
      <c r="AJ53" s="107">
        <v>0</v>
      </c>
      <c r="AK53" s="107">
        <v>0</v>
      </c>
      <c r="AL53" s="107">
        <v>0</v>
      </c>
      <c r="AM53" s="107">
        <v>0</v>
      </c>
      <c r="AN53" s="51" t="s">
        <v>121</v>
      </c>
      <c r="AO53" s="53"/>
      <c r="AP53" s="53"/>
      <c r="AQ53" s="51"/>
    </row>
    <row r="54" spans="1:49" ht="12.95" customHeight="1" x14ac:dyDescent="0.25">
      <c r="A54" s="138"/>
      <c r="B54" s="24"/>
      <c r="C54" s="24"/>
      <c r="D54" s="128"/>
      <c r="E54" s="128"/>
      <c r="F54" s="128"/>
      <c r="G54" s="128"/>
      <c r="H54" s="128"/>
      <c r="I54" s="129"/>
      <c r="J54" s="129"/>
      <c r="K54" s="130"/>
      <c r="L54" s="130"/>
      <c r="M54" s="116"/>
      <c r="N54" s="116"/>
      <c r="O54" s="116"/>
      <c r="P54" s="116"/>
      <c r="R54" s="54">
        <v>2</v>
      </c>
      <c r="S54" s="55" t="s">
        <v>4</v>
      </c>
      <c r="T54" s="55"/>
      <c r="U54" s="75">
        <v>83</v>
      </c>
      <c r="V54" s="75">
        <v>429</v>
      </c>
      <c r="W54" s="75">
        <v>17</v>
      </c>
      <c r="X54" s="75">
        <v>529</v>
      </c>
      <c r="Y54" s="75">
        <v>278.85000000000002</v>
      </c>
      <c r="Z54" s="75">
        <v>650</v>
      </c>
      <c r="AA54" s="56"/>
      <c r="AB54" s="53"/>
      <c r="AC54" s="53">
        <v>1175.5555555555554</v>
      </c>
      <c r="AD54" s="88"/>
      <c r="AE54" s="37"/>
      <c r="AF54" s="38"/>
      <c r="AG54" s="54">
        <v>2</v>
      </c>
      <c r="AH54" s="55" t="s">
        <v>4</v>
      </c>
      <c r="AI54" s="78">
        <v>0</v>
      </c>
      <c r="AJ54" s="107">
        <v>0</v>
      </c>
      <c r="AK54" s="107">
        <v>0</v>
      </c>
      <c r="AL54" s="107">
        <v>0</v>
      </c>
      <c r="AM54" s="107">
        <v>0</v>
      </c>
      <c r="AN54" s="54" t="s">
        <v>60</v>
      </c>
      <c r="AO54" s="53"/>
      <c r="AP54" s="57"/>
      <c r="AQ54" s="54"/>
    </row>
    <row r="55" spans="1:49" ht="12.95" customHeight="1" x14ac:dyDescent="0.25">
      <c r="A55" s="138"/>
      <c r="B55" s="24"/>
      <c r="C55" s="24"/>
      <c r="D55" s="128"/>
      <c r="E55" s="128"/>
      <c r="F55" s="128"/>
      <c r="G55" s="128"/>
      <c r="H55" s="128"/>
      <c r="I55" s="129"/>
      <c r="J55" s="129"/>
      <c r="K55" s="130"/>
      <c r="L55" s="130"/>
      <c r="M55" s="116"/>
      <c r="N55" s="116"/>
      <c r="O55" s="116"/>
      <c r="P55" s="116"/>
      <c r="R55" s="54">
        <v>3</v>
      </c>
      <c r="S55" s="55" t="s">
        <v>5</v>
      </c>
      <c r="T55" s="55"/>
      <c r="U55" s="75">
        <v>58</v>
      </c>
      <c r="V55" s="75">
        <v>234.21</v>
      </c>
      <c r="W55" s="75">
        <v>2.79</v>
      </c>
      <c r="X55" s="75">
        <v>295.00000000000006</v>
      </c>
      <c r="Y55" s="75">
        <v>149.042247</v>
      </c>
      <c r="Z55" s="75">
        <v>636.36158575637251</v>
      </c>
      <c r="AA55" s="56"/>
      <c r="AB55" s="53"/>
      <c r="AC55" s="53">
        <v>691</v>
      </c>
      <c r="AD55" s="88"/>
      <c r="AE55" s="37"/>
      <c r="AF55" s="38"/>
      <c r="AG55" s="54">
        <v>3</v>
      </c>
      <c r="AH55" s="55" t="s">
        <v>5</v>
      </c>
      <c r="AI55" s="106">
        <v>150</v>
      </c>
      <c r="AJ55" s="107">
        <v>1</v>
      </c>
      <c r="AK55" s="107">
        <v>1</v>
      </c>
      <c r="AL55" s="107">
        <v>1.3458888</v>
      </c>
      <c r="AM55" s="107">
        <v>1345.8887999999999</v>
      </c>
      <c r="AN55" s="79"/>
      <c r="AO55" s="53"/>
      <c r="AP55" s="57">
        <v>1</v>
      </c>
      <c r="AQ55" s="80"/>
    </row>
    <row r="56" spans="1:49" ht="12.95" customHeight="1" x14ac:dyDescent="0.25">
      <c r="A56" s="138"/>
      <c r="B56" s="24"/>
      <c r="C56" s="24"/>
      <c r="D56" s="128"/>
      <c r="E56" s="128"/>
      <c r="F56" s="128"/>
      <c r="G56" s="128"/>
      <c r="H56" s="128"/>
      <c r="I56" s="129"/>
      <c r="J56" s="129"/>
      <c r="K56" s="130"/>
      <c r="L56" s="130"/>
      <c r="M56" s="116"/>
      <c r="N56" s="116"/>
      <c r="O56" s="116"/>
      <c r="P56" s="116"/>
      <c r="R56" s="54">
        <v>4</v>
      </c>
      <c r="S56" s="55" t="s">
        <v>6</v>
      </c>
      <c r="T56" s="55"/>
      <c r="U56" s="75">
        <v>1</v>
      </c>
      <c r="V56" s="75">
        <v>9</v>
      </c>
      <c r="W56" s="75">
        <v>2</v>
      </c>
      <c r="X56" s="75">
        <v>12</v>
      </c>
      <c r="Y56" s="75">
        <v>4.0500000000000007</v>
      </c>
      <c r="Z56" s="75">
        <v>450</v>
      </c>
      <c r="AA56" s="56"/>
      <c r="AB56" s="53"/>
      <c r="AC56" s="53">
        <v>26.666666666666664</v>
      </c>
      <c r="AD56" s="88"/>
      <c r="AE56" s="37"/>
      <c r="AF56" s="38"/>
      <c r="AG56" s="54">
        <v>4</v>
      </c>
      <c r="AH56" s="55" t="s">
        <v>6</v>
      </c>
      <c r="AI56" s="106">
        <v>200</v>
      </c>
      <c r="AJ56" s="107">
        <v>159.6</v>
      </c>
      <c r="AK56" s="107">
        <v>159.6</v>
      </c>
      <c r="AL56" s="107">
        <v>266.81545080000001</v>
      </c>
      <c r="AM56" s="107">
        <v>1671.7760075187971</v>
      </c>
      <c r="AN56" s="54"/>
      <c r="AO56" s="53"/>
      <c r="AP56" s="57">
        <v>228</v>
      </c>
      <c r="AQ56" s="80"/>
    </row>
    <row r="57" spans="1:49" ht="12.95" customHeight="1" x14ac:dyDescent="0.25">
      <c r="A57" s="138"/>
      <c r="B57" s="24"/>
      <c r="C57" s="24"/>
      <c r="D57" s="128"/>
      <c r="E57" s="128"/>
      <c r="F57" s="128"/>
      <c r="G57" s="128"/>
      <c r="H57" s="128"/>
      <c r="I57" s="129"/>
      <c r="J57" s="129"/>
      <c r="K57" s="130"/>
      <c r="L57" s="130"/>
      <c r="M57" s="116"/>
      <c r="N57" s="116"/>
      <c r="O57" s="116"/>
      <c r="P57" s="116"/>
      <c r="R57" s="54">
        <v>5</v>
      </c>
      <c r="S57" s="55" t="s">
        <v>48</v>
      </c>
      <c r="T57" s="55"/>
      <c r="U57" s="75">
        <v>0</v>
      </c>
      <c r="V57" s="75">
        <v>0</v>
      </c>
      <c r="W57" s="75">
        <v>0</v>
      </c>
      <c r="X57" s="75">
        <v>0</v>
      </c>
      <c r="Y57" s="75">
        <v>0</v>
      </c>
      <c r="Z57" s="75">
        <v>0</v>
      </c>
      <c r="AA57" s="56"/>
      <c r="AB57" s="53"/>
      <c r="AC57" s="53">
        <v>0</v>
      </c>
      <c r="AD57" s="88"/>
      <c r="AE57" s="37"/>
      <c r="AF57" s="38"/>
      <c r="AG57" s="54">
        <v>5</v>
      </c>
      <c r="AH57" s="55" t="s">
        <v>48</v>
      </c>
      <c r="AI57" s="106">
        <v>300</v>
      </c>
      <c r="AJ57" s="107">
        <v>111.06</v>
      </c>
      <c r="AK57" s="107">
        <v>111.06</v>
      </c>
      <c r="AL57" s="107">
        <v>155.03938950000003</v>
      </c>
      <c r="AM57" s="107">
        <v>1395.9966639654242</v>
      </c>
      <c r="AN57" s="79"/>
      <c r="AO57" s="53"/>
      <c r="AP57" s="57">
        <v>140</v>
      </c>
      <c r="AQ57" s="80"/>
    </row>
    <row r="58" spans="1:49" ht="12.95" customHeight="1" x14ac:dyDescent="0.25">
      <c r="A58" s="138"/>
      <c r="B58" s="24"/>
      <c r="C58" s="24"/>
      <c r="D58" s="128"/>
      <c r="E58" s="128"/>
      <c r="F58" s="128"/>
      <c r="G58" s="128"/>
      <c r="H58" s="128"/>
      <c r="I58" s="129"/>
      <c r="J58" s="129"/>
      <c r="K58" s="130"/>
      <c r="L58" s="130"/>
      <c r="M58" s="116"/>
      <c r="N58" s="116"/>
      <c r="O58" s="116"/>
      <c r="P58" s="116"/>
      <c r="R58" s="54">
        <v>6</v>
      </c>
      <c r="S58" s="55" t="s">
        <v>7</v>
      </c>
      <c r="T58" s="55"/>
      <c r="U58" s="75">
        <v>0</v>
      </c>
      <c r="V58" s="75">
        <v>0</v>
      </c>
      <c r="W58" s="75">
        <v>0</v>
      </c>
      <c r="X58" s="75">
        <v>0</v>
      </c>
      <c r="Y58" s="75">
        <v>0</v>
      </c>
      <c r="Z58" s="75">
        <v>0</v>
      </c>
      <c r="AA58" s="56"/>
      <c r="AB58" s="53"/>
      <c r="AC58" s="53">
        <v>0</v>
      </c>
      <c r="AD58" s="88"/>
      <c r="AE58" s="37"/>
      <c r="AF58" s="38"/>
      <c r="AG58" s="54">
        <v>6</v>
      </c>
      <c r="AH58" s="55" t="s">
        <v>7</v>
      </c>
      <c r="AI58" s="106">
        <v>50</v>
      </c>
      <c r="AJ58" s="107">
        <v>0</v>
      </c>
      <c r="AK58" s="107">
        <v>0</v>
      </c>
      <c r="AL58" s="107">
        <v>0</v>
      </c>
      <c r="AM58" s="107">
        <v>0</v>
      </c>
      <c r="AN58" s="79"/>
      <c r="AO58" s="53"/>
      <c r="AP58" s="57"/>
      <c r="AQ58" s="80"/>
    </row>
    <row r="59" spans="1:49" ht="12.95" customHeight="1" x14ac:dyDescent="0.25">
      <c r="A59" s="138"/>
      <c r="B59" s="24"/>
      <c r="C59" s="24"/>
      <c r="D59" s="128"/>
      <c r="E59" s="128"/>
      <c r="F59" s="128"/>
      <c r="G59" s="128"/>
      <c r="H59" s="128"/>
      <c r="I59" s="129"/>
      <c r="J59" s="129"/>
      <c r="K59" s="130"/>
      <c r="L59" s="130"/>
      <c r="M59" s="116"/>
      <c r="N59" s="116"/>
      <c r="O59" s="116"/>
      <c r="P59" s="116"/>
      <c r="R59" s="54">
        <v>7</v>
      </c>
      <c r="S59" s="55" t="s">
        <v>17</v>
      </c>
      <c r="T59" s="55"/>
      <c r="U59" s="75">
        <v>0</v>
      </c>
      <c r="V59" s="75">
        <v>0</v>
      </c>
      <c r="W59" s="75">
        <v>0</v>
      </c>
      <c r="X59" s="75">
        <v>0</v>
      </c>
      <c r="Y59" s="75">
        <v>0</v>
      </c>
      <c r="Z59" s="75">
        <v>0</v>
      </c>
      <c r="AA59" s="56"/>
      <c r="AB59" s="53"/>
      <c r="AC59" s="53">
        <v>0</v>
      </c>
      <c r="AD59" s="88"/>
      <c r="AE59" s="37"/>
      <c r="AF59" s="38"/>
      <c r="AG59" s="54">
        <v>7</v>
      </c>
      <c r="AH59" s="55" t="s">
        <v>17</v>
      </c>
      <c r="AI59" s="106">
        <v>75</v>
      </c>
      <c r="AJ59" s="107">
        <v>15.5</v>
      </c>
      <c r="AK59" s="107">
        <v>15.5</v>
      </c>
      <c r="AL59" s="107">
        <v>20.98116495</v>
      </c>
      <c r="AM59" s="107">
        <v>1353.6235451612904</v>
      </c>
      <c r="AN59" s="79"/>
      <c r="AO59" s="53"/>
      <c r="AP59" s="57">
        <v>22</v>
      </c>
      <c r="AQ59" s="80"/>
    </row>
    <row r="60" spans="1:49" ht="12.95" customHeight="1" x14ac:dyDescent="0.25">
      <c r="A60" s="138"/>
      <c r="B60" s="24"/>
      <c r="C60" s="24"/>
      <c r="D60" s="128"/>
      <c r="E60" s="128"/>
      <c r="F60" s="128"/>
      <c r="G60" s="128"/>
      <c r="H60" s="128"/>
      <c r="I60" s="129"/>
      <c r="J60" s="129"/>
      <c r="K60" s="130"/>
      <c r="L60" s="130"/>
      <c r="M60" s="116"/>
      <c r="N60" s="116"/>
      <c r="O60" s="116"/>
      <c r="P60" s="116"/>
      <c r="R60" s="54">
        <v>8</v>
      </c>
      <c r="S60" s="55" t="s">
        <v>53</v>
      </c>
      <c r="T60" s="55"/>
      <c r="U60" s="75">
        <v>0</v>
      </c>
      <c r="V60" s="75">
        <v>0</v>
      </c>
      <c r="W60" s="75">
        <v>0</v>
      </c>
      <c r="X60" s="75">
        <v>0</v>
      </c>
      <c r="Y60" s="75">
        <v>0</v>
      </c>
      <c r="Z60" s="75">
        <v>0</v>
      </c>
      <c r="AA60" s="56"/>
      <c r="AB60" s="53"/>
      <c r="AC60" s="53">
        <v>0</v>
      </c>
      <c r="AD60" s="88"/>
      <c r="AE60" s="37"/>
      <c r="AF60" s="38"/>
      <c r="AG60" s="54">
        <v>8</v>
      </c>
      <c r="AH60" s="55" t="s">
        <v>53</v>
      </c>
      <c r="AI60" s="106">
        <v>20</v>
      </c>
      <c r="AJ60" s="107">
        <v>14.67</v>
      </c>
      <c r="AK60" s="107">
        <v>14.67</v>
      </c>
      <c r="AL60" s="107">
        <v>19.737576900000001</v>
      </c>
      <c r="AM60" s="107">
        <v>1345.4380981595093</v>
      </c>
      <c r="AN60" s="79"/>
      <c r="AO60" s="53"/>
      <c r="AP60" s="57">
        <v>23</v>
      </c>
      <c r="AQ60" s="80"/>
    </row>
    <row r="61" spans="1:49" ht="12.95" customHeight="1" x14ac:dyDescent="0.25">
      <c r="A61" s="138"/>
      <c r="B61" s="24"/>
      <c r="C61" s="24"/>
      <c r="D61" s="128"/>
      <c r="E61" s="128"/>
      <c r="F61" s="128"/>
      <c r="G61" s="128"/>
      <c r="H61" s="128"/>
      <c r="I61" s="129"/>
      <c r="J61" s="129"/>
      <c r="K61" s="130"/>
      <c r="L61" s="130"/>
      <c r="M61" s="116"/>
      <c r="N61" s="116"/>
      <c r="O61" s="116"/>
      <c r="P61" s="116"/>
      <c r="R61" s="54">
        <v>9</v>
      </c>
      <c r="S61" s="55" t="s">
        <v>49</v>
      </c>
      <c r="T61" s="55"/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56"/>
      <c r="AB61" s="53"/>
      <c r="AC61" s="53">
        <v>0</v>
      </c>
      <c r="AD61" s="88"/>
      <c r="AE61" s="37"/>
      <c r="AF61" s="38"/>
      <c r="AG61" s="54">
        <v>9</v>
      </c>
      <c r="AH61" s="55" t="s">
        <v>49</v>
      </c>
      <c r="AI61" s="106">
        <v>80</v>
      </c>
      <c r="AJ61" s="107">
        <v>75.25</v>
      </c>
      <c r="AK61" s="107">
        <v>75.25</v>
      </c>
      <c r="AL61" s="107">
        <v>104.36143919999999</v>
      </c>
      <c r="AM61" s="107">
        <v>1386.8629794019932</v>
      </c>
      <c r="AN61" s="79"/>
      <c r="AO61" s="53"/>
      <c r="AP61" s="57">
        <v>111</v>
      </c>
      <c r="AQ61" s="80"/>
    </row>
    <row r="62" spans="1:49" ht="12.95" customHeight="1" x14ac:dyDescent="0.25">
      <c r="A62" s="138"/>
      <c r="B62" s="24"/>
      <c r="C62" s="24"/>
      <c r="D62" s="128"/>
      <c r="E62" s="128"/>
      <c r="F62" s="128"/>
      <c r="G62" s="128"/>
      <c r="H62" s="128"/>
      <c r="I62" s="129"/>
      <c r="J62" s="129"/>
      <c r="K62" s="130"/>
      <c r="L62" s="130"/>
      <c r="M62" s="116"/>
      <c r="N62" s="116"/>
      <c r="O62" s="116"/>
      <c r="P62" s="116"/>
      <c r="R62" s="54">
        <v>10</v>
      </c>
      <c r="S62" s="55" t="s">
        <v>8</v>
      </c>
      <c r="T62" s="55"/>
      <c r="U62" s="75">
        <v>0</v>
      </c>
      <c r="V62" s="75">
        <v>0</v>
      </c>
      <c r="W62" s="75">
        <v>0</v>
      </c>
      <c r="X62" s="75">
        <v>0</v>
      </c>
      <c r="Y62" s="75">
        <v>0</v>
      </c>
      <c r="Z62" s="75">
        <v>0</v>
      </c>
      <c r="AA62" s="56"/>
      <c r="AB62" s="53"/>
      <c r="AC62" s="53">
        <v>0</v>
      </c>
      <c r="AD62" s="88"/>
      <c r="AE62" s="37"/>
      <c r="AF62" s="38"/>
      <c r="AG62" s="54">
        <v>10</v>
      </c>
      <c r="AH62" s="55" t="s">
        <v>8</v>
      </c>
      <c r="AI62" s="106">
        <v>70</v>
      </c>
      <c r="AJ62" s="107">
        <v>52.25</v>
      </c>
      <c r="AK62" s="107">
        <v>52.25</v>
      </c>
      <c r="AL62" s="107">
        <v>146.43798329999998</v>
      </c>
      <c r="AM62" s="107">
        <v>2802.6408287081335</v>
      </c>
      <c r="AN62" s="79"/>
      <c r="AO62" s="53"/>
      <c r="AP62" s="57">
        <v>72</v>
      </c>
      <c r="AQ62" s="80"/>
    </row>
    <row r="63" spans="1:49" ht="12.95" customHeight="1" x14ac:dyDescent="0.25">
      <c r="A63" s="138"/>
      <c r="B63" s="24"/>
      <c r="C63" s="24"/>
      <c r="D63" s="128"/>
      <c r="E63" s="128"/>
      <c r="F63" s="128"/>
      <c r="G63" s="128"/>
      <c r="H63" s="128"/>
      <c r="I63" s="129"/>
      <c r="J63" s="129"/>
      <c r="K63" s="130"/>
      <c r="L63" s="130"/>
      <c r="M63" s="116"/>
      <c r="N63" s="116"/>
      <c r="O63" s="116"/>
      <c r="P63" s="116"/>
      <c r="R63" s="54">
        <v>11</v>
      </c>
      <c r="S63" s="55" t="s">
        <v>9</v>
      </c>
      <c r="T63" s="55"/>
      <c r="U63" s="75">
        <v>0</v>
      </c>
      <c r="V63" s="75">
        <v>0</v>
      </c>
      <c r="W63" s="75">
        <v>0</v>
      </c>
      <c r="X63" s="75">
        <v>0</v>
      </c>
      <c r="Y63" s="75">
        <v>0</v>
      </c>
      <c r="Z63" s="75">
        <v>0</v>
      </c>
      <c r="AA63" s="56"/>
      <c r="AB63" s="53"/>
      <c r="AC63" s="53">
        <v>0</v>
      </c>
      <c r="AD63" s="88"/>
      <c r="AE63" s="37"/>
      <c r="AF63" s="38"/>
      <c r="AG63" s="54">
        <v>11</v>
      </c>
      <c r="AH63" s="55" t="s">
        <v>9</v>
      </c>
      <c r="AI63" s="81">
        <v>10</v>
      </c>
      <c r="AJ63" s="107">
        <v>5.5</v>
      </c>
      <c r="AK63" s="107">
        <v>5.5</v>
      </c>
      <c r="AL63" s="107">
        <v>8.763599339999999</v>
      </c>
      <c r="AM63" s="107">
        <v>1593.3816981818181</v>
      </c>
      <c r="AN63" s="79"/>
      <c r="AO63" s="53"/>
      <c r="AP63" s="57">
        <v>6</v>
      </c>
      <c r="AQ63" s="54"/>
    </row>
    <row r="64" spans="1:49" ht="12.95" customHeight="1" x14ac:dyDescent="0.25">
      <c r="A64" s="138"/>
      <c r="B64" s="24"/>
      <c r="C64" s="24"/>
      <c r="D64" s="128"/>
      <c r="E64" s="128"/>
      <c r="F64" s="128"/>
      <c r="G64" s="128"/>
      <c r="H64" s="128"/>
      <c r="I64" s="129"/>
      <c r="J64" s="129"/>
      <c r="K64" s="130"/>
      <c r="L64" s="130"/>
      <c r="M64" s="116"/>
      <c r="N64" s="116"/>
      <c r="O64" s="116"/>
      <c r="P64" s="116"/>
      <c r="R64" s="54">
        <v>12</v>
      </c>
      <c r="S64" s="55" t="s">
        <v>52</v>
      </c>
      <c r="T64" s="55"/>
      <c r="U64" s="75">
        <v>0</v>
      </c>
      <c r="V64" s="75">
        <v>0</v>
      </c>
      <c r="W64" s="75">
        <v>0</v>
      </c>
      <c r="X64" s="75">
        <v>0</v>
      </c>
      <c r="Y64" s="75">
        <v>0</v>
      </c>
      <c r="Z64" s="75">
        <v>0</v>
      </c>
      <c r="AA64" s="56"/>
      <c r="AB64" s="53"/>
      <c r="AC64" s="53">
        <v>0</v>
      </c>
      <c r="AD64" s="88"/>
      <c r="AE64" s="37"/>
      <c r="AF64" s="38"/>
      <c r="AG64" s="54">
        <v>12</v>
      </c>
      <c r="AH64" s="55" t="s">
        <v>52</v>
      </c>
      <c r="AI64" s="81">
        <v>0</v>
      </c>
      <c r="AJ64" s="107">
        <v>0</v>
      </c>
      <c r="AK64" s="107">
        <v>0</v>
      </c>
      <c r="AL64" s="107">
        <v>0</v>
      </c>
      <c r="AM64" s="107">
        <v>0</v>
      </c>
      <c r="AN64" s="79"/>
      <c r="AO64" s="53"/>
      <c r="AP64" s="57"/>
      <c r="AQ64" s="54"/>
    </row>
    <row r="65" spans="1:43" ht="12.95" customHeight="1" x14ac:dyDescent="0.25">
      <c r="A65" s="138"/>
      <c r="B65" s="24"/>
      <c r="C65" s="24"/>
      <c r="D65" s="128"/>
      <c r="E65" s="128"/>
      <c r="F65" s="128"/>
      <c r="G65" s="128"/>
      <c r="H65" s="128"/>
      <c r="I65" s="129"/>
      <c r="J65" s="129"/>
      <c r="K65" s="130"/>
      <c r="L65" s="130"/>
      <c r="M65" s="116"/>
      <c r="N65" s="116"/>
      <c r="O65" s="116"/>
      <c r="P65" s="116"/>
      <c r="R65" s="54">
        <v>13</v>
      </c>
      <c r="S65" s="55" t="s">
        <v>10</v>
      </c>
      <c r="T65" s="55"/>
      <c r="U65" s="75">
        <v>35</v>
      </c>
      <c r="V65" s="75">
        <v>172</v>
      </c>
      <c r="W65" s="75">
        <v>2</v>
      </c>
      <c r="X65" s="75">
        <v>209</v>
      </c>
      <c r="Y65" s="75">
        <v>77.399999999999991</v>
      </c>
      <c r="Z65" s="75">
        <v>450</v>
      </c>
      <c r="AA65" s="56"/>
      <c r="AB65" s="53"/>
      <c r="AC65" s="53">
        <v>464.44444444444446</v>
      </c>
      <c r="AD65" s="88"/>
      <c r="AE65" s="37"/>
      <c r="AF65" s="38"/>
      <c r="AG65" s="54">
        <v>13</v>
      </c>
      <c r="AH65" s="55" t="s">
        <v>10</v>
      </c>
      <c r="AI65" s="78">
        <v>5</v>
      </c>
      <c r="AJ65" s="107">
        <v>0</v>
      </c>
      <c r="AK65" s="107">
        <v>0</v>
      </c>
      <c r="AL65" s="107">
        <v>0</v>
      </c>
      <c r="AM65" s="107">
        <v>0</v>
      </c>
      <c r="AN65" s="79"/>
      <c r="AO65" s="53"/>
      <c r="AP65" s="57"/>
      <c r="AQ65" s="54"/>
    </row>
    <row r="66" spans="1:43" ht="12.95" customHeight="1" x14ac:dyDescent="0.25">
      <c r="A66" s="138"/>
      <c r="B66" s="24"/>
      <c r="C66" s="24"/>
      <c r="D66" s="128"/>
      <c r="E66" s="128"/>
      <c r="F66" s="128"/>
      <c r="G66" s="128"/>
      <c r="H66" s="128"/>
      <c r="I66" s="129"/>
      <c r="J66" s="129"/>
      <c r="K66" s="130"/>
      <c r="L66" s="130"/>
      <c r="M66" s="116"/>
      <c r="N66" s="116"/>
      <c r="O66" s="116"/>
      <c r="P66" s="116"/>
      <c r="R66" s="54">
        <v>14</v>
      </c>
      <c r="S66" s="55" t="s">
        <v>11</v>
      </c>
      <c r="T66" s="55"/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>
        <v>0</v>
      </c>
      <c r="AA66" s="56"/>
      <c r="AB66" s="53"/>
      <c r="AC66" s="53">
        <v>0</v>
      </c>
      <c r="AD66" s="88"/>
      <c r="AE66" s="37"/>
      <c r="AF66" s="38"/>
      <c r="AG66" s="54">
        <v>14</v>
      </c>
      <c r="AH66" s="55" t="s">
        <v>11</v>
      </c>
      <c r="AI66" s="78">
        <v>5</v>
      </c>
      <c r="AJ66" s="107">
        <v>0.15</v>
      </c>
      <c r="AK66" s="107">
        <v>0.15</v>
      </c>
      <c r="AL66" s="107">
        <v>0.2781999</v>
      </c>
      <c r="AM66" s="107">
        <v>1854.6660000000002</v>
      </c>
      <c r="AN66" s="79"/>
      <c r="AO66" s="53"/>
      <c r="AP66" s="57">
        <v>1</v>
      </c>
      <c r="AQ66" s="54"/>
    </row>
    <row r="67" spans="1:43" ht="12.95" customHeight="1" x14ac:dyDescent="0.25">
      <c r="A67" s="138"/>
      <c r="B67" s="24"/>
      <c r="C67" s="24"/>
      <c r="D67" s="128"/>
      <c r="E67" s="128"/>
      <c r="F67" s="128"/>
      <c r="G67" s="128"/>
      <c r="H67" s="128"/>
      <c r="I67" s="129"/>
      <c r="J67" s="129"/>
      <c r="K67" s="130"/>
      <c r="L67" s="130"/>
      <c r="M67" s="116"/>
      <c r="N67" s="116"/>
      <c r="O67" s="116"/>
      <c r="P67" s="116"/>
      <c r="R67" s="54">
        <v>15</v>
      </c>
      <c r="S67" s="55" t="s">
        <v>54</v>
      </c>
      <c r="T67" s="55"/>
      <c r="U67" s="75">
        <v>0</v>
      </c>
      <c r="V67" s="75">
        <v>39</v>
      </c>
      <c r="W67" s="75">
        <v>0</v>
      </c>
      <c r="X67" s="75">
        <v>39</v>
      </c>
      <c r="Y67" s="75">
        <v>19.5</v>
      </c>
      <c r="Z67" s="75">
        <v>500</v>
      </c>
      <c r="AA67" s="56"/>
      <c r="AB67" s="53"/>
      <c r="AC67" s="53">
        <v>86.666666666666671</v>
      </c>
      <c r="AD67" s="88"/>
      <c r="AE67" s="37"/>
      <c r="AF67" s="38"/>
      <c r="AG67" s="54">
        <v>15</v>
      </c>
      <c r="AH67" s="55" t="s">
        <v>54</v>
      </c>
      <c r="AI67" s="81">
        <v>5</v>
      </c>
      <c r="AJ67" s="107">
        <v>0.65</v>
      </c>
      <c r="AK67" s="107">
        <v>0.65</v>
      </c>
      <c r="AL67" s="107">
        <v>0.76950000000000007</v>
      </c>
      <c r="AM67" s="107">
        <v>1183.846153846154</v>
      </c>
      <c r="AN67" s="79"/>
      <c r="AO67" s="53"/>
      <c r="AP67" s="57">
        <v>2</v>
      </c>
      <c r="AQ67" s="54"/>
    </row>
    <row r="68" spans="1:43" ht="12.95" customHeight="1" x14ac:dyDescent="0.25">
      <c r="A68" s="138"/>
      <c r="B68" s="24"/>
      <c r="C68" s="24"/>
      <c r="D68" s="128"/>
      <c r="E68" s="128"/>
      <c r="F68" s="128"/>
      <c r="G68" s="128"/>
      <c r="H68" s="128"/>
      <c r="I68" s="129"/>
      <c r="J68" s="129"/>
      <c r="K68" s="130"/>
      <c r="L68" s="130"/>
      <c r="M68" s="116"/>
      <c r="N68" s="116"/>
      <c r="O68" s="116"/>
      <c r="P68" s="116"/>
      <c r="R68" s="54">
        <v>16</v>
      </c>
      <c r="S68" s="55" t="s">
        <v>12</v>
      </c>
      <c r="T68" s="55"/>
      <c r="U68" s="75">
        <v>72</v>
      </c>
      <c r="V68" s="75">
        <v>576.1</v>
      </c>
      <c r="W68" s="75">
        <v>3.9</v>
      </c>
      <c r="X68" s="75">
        <v>652</v>
      </c>
      <c r="Y68" s="75">
        <v>316.94409999999999</v>
      </c>
      <c r="Z68" s="75">
        <v>550</v>
      </c>
      <c r="AA68" s="56"/>
      <c r="AB68" s="53"/>
      <c r="AC68" s="53">
        <v>1448.8888888888889</v>
      </c>
      <c r="AD68" s="88"/>
      <c r="AE68" s="59"/>
      <c r="AF68" s="60"/>
      <c r="AG68" s="54">
        <v>16</v>
      </c>
      <c r="AH68" s="55" t="s">
        <v>12</v>
      </c>
      <c r="AI68" s="81">
        <v>5</v>
      </c>
      <c r="AJ68" s="107">
        <v>1.46</v>
      </c>
      <c r="AK68" s="107">
        <v>1.46</v>
      </c>
      <c r="AL68" s="107">
        <v>1.7831221499999999</v>
      </c>
      <c r="AM68" s="107">
        <v>1221.3165410958904</v>
      </c>
      <c r="AN68" s="79"/>
      <c r="AO68" s="53"/>
      <c r="AP68" s="57">
        <v>2</v>
      </c>
      <c r="AQ68" s="54"/>
    </row>
    <row r="69" spans="1:43" ht="12.95" customHeight="1" x14ac:dyDescent="0.25">
      <c r="A69" s="138"/>
      <c r="B69" s="24"/>
      <c r="C69" s="24"/>
      <c r="D69" s="128"/>
      <c r="E69" s="128"/>
      <c r="F69" s="128"/>
      <c r="G69" s="128"/>
      <c r="H69" s="128"/>
      <c r="I69" s="129"/>
      <c r="J69" s="129"/>
      <c r="K69" s="130"/>
      <c r="L69" s="130"/>
      <c r="M69" s="116"/>
      <c r="N69" s="116"/>
      <c r="O69" s="116"/>
      <c r="P69" s="116"/>
      <c r="R69" s="54">
        <v>17</v>
      </c>
      <c r="S69" s="55" t="s">
        <v>13</v>
      </c>
      <c r="T69" s="55"/>
      <c r="U69" s="75">
        <v>69</v>
      </c>
      <c r="V69" s="75">
        <v>749</v>
      </c>
      <c r="W69" s="75">
        <v>33</v>
      </c>
      <c r="X69" s="75">
        <v>851</v>
      </c>
      <c r="Y69" s="75">
        <v>374.5</v>
      </c>
      <c r="Z69" s="75">
        <v>500</v>
      </c>
      <c r="AA69" s="56"/>
      <c r="AB69" s="53"/>
      <c r="AC69" s="53">
        <v>1891.1111111111111</v>
      </c>
      <c r="AD69" s="88"/>
      <c r="AE69" s="59"/>
      <c r="AF69" s="60"/>
      <c r="AG69" s="54">
        <v>17</v>
      </c>
      <c r="AH69" s="55" t="s">
        <v>13</v>
      </c>
      <c r="AI69" s="81">
        <v>5</v>
      </c>
      <c r="AJ69" s="107">
        <v>1.75</v>
      </c>
      <c r="AK69" s="107">
        <v>1.75</v>
      </c>
      <c r="AL69" s="107">
        <v>2.1266664</v>
      </c>
      <c r="AM69" s="107">
        <v>1215.237942857143</v>
      </c>
      <c r="AN69" s="79"/>
      <c r="AO69" s="53"/>
      <c r="AP69" s="57">
        <v>2</v>
      </c>
      <c r="AQ69" s="54"/>
    </row>
    <row r="70" spans="1:43" ht="12.95" customHeight="1" x14ac:dyDescent="0.25">
      <c r="A70" s="138"/>
      <c r="B70" s="24"/>
      <c r="C70" s="24"/>
      <c r="D70" s="128"/>
      <c r="E70" s="128"/>
      <c r="F70" s="128"/>
      <c r="G70" s="128"/>
      <c r="H70" s="128"/>
      <c r="I70" s="129"/>
      <c r="J70" s="129"/>
      <c r="K70" s="130"/>
      <c r="L70" s="130"/>
      <c r="M70" s="116"/>
      <c r="N70" s="116"/>
      <c r="O70" s="116"/>
      <c r="P70" s="116"/>
      <c r="R70" s="54">
        <v>18</v>
      </c>
      <c r="S70" s="55" t="s">
        <v>14</v>
      </c>
      <c r="T70" s="55"/>
      <c r="U70" s="75">
        <v>99</v>
      </c>
      <c r="V70" s="75">
        <v>521</v>
      </c>
      <c r="W70" s="75">
        <v>12</v>
      </c>
      <c r="X70" s="75">
        <v>632</v>
      </c>
      <c r="Y70" s="75">
        <v>234.45</v>
      </c>
      <c r="Z70" s="75">
        <v>450</v>
      </c>
      <c r="AA70" s="56"/>
      <c r="AB70" s="53"/>
      <c r="AC70" s="53">
        <v>1440</v>
      </c>
      <c r="AD70" s="88"/>
      <c r="AE70" s="59"/>
      <c r="AF70" s="60"/>
      <c r="AG70" s="54">
        <v>18</v>
      </c>
      <c r="AH70" s="55" t="s">
        <v>14</v>
      </c>
      <c r="AI70" s="81">
        <v>0</v>
      </c>
      <c r="AJ70" s="107">
        <v>0</v>
      </c>
      <c r="AK70" s="107">
        <v>0</v>
      </c>
      <c r="AL70" s="107">
        <v>0</v>
      </c>
      <c r="AM70" s="107">
        <v>0</v>
      </c>
      <c r="AN70" s="79"/>
      <c r="AO70" s="53"/>
      <c r="AP70" s="57"/>
      <c r="AQ70" s="54"/>
    </row>
    <row r="71" spans="1:43" ht="12.95" customHeight="1" x14ac:dyDescent="0.25">
      <c r="A71" s="138"/>
      <c r="B71" s="24"/>
      <c r="C71" s="24"/>
      <c r="D71" s="128"/>
      <c r="E71" s="128"/>
      <c r="F71" s="128"/>
      <c r="G71" s="128"/>
      <c r="H71" s="128"/>
      <c r="I71" s="129"/>
      <c r="J71" s="129"/>
      <c r="K71" s="130"/>
      <c r="L71" s="130"/>
      <c r="M71" s="116"/>
      <c r="N71" s="116"/>
      <c r="O71" s="116"/>
      <c r="P71" s="116"/>
      <c r="R71" s="54">
        <v>19</v>
      </c>
      <c r="S71" s="55" t="s">
        <v>15</v>
      </c>
      <c r="T71" s="55"/>
      <c r="U71" s="75">
        <v>1</v>
      </c>
      <c r="V71" s="75">
        <v>22</v>
      </c>
      <c r="W71" s="75">
        <v>7</v>
      </c>
      <c r="X71" s="75">
        <v>30</v>
      </c>
      <c r="Y71" s="75">
        <v>7.6999999999999993</v>
      </c>
      <c r="Z71" s="75">
        <v>350</v>
      </c>
      <c r="AA71" s="56"/>
      <c r="AB71" s="53"/>
      <c r="AC71" s="53">
        <v>66.666666666666671</v>
      </c>
      <c r="AD71" s="88"/>
      <c r="AE71" s="61"/>
      <c r="AF71" s="61"/>
      <c r="AG71" s="54">
        <v>19</v>
      </c>
      <c r="AH71" s="55" t="s">
        <v>15</v>
      </c>
      <c r="AI71" s="78">
        <v>0</v>
      </c>
      <c r="AJ71" s="107">
        <v>0</v>
      </c>
      <c r="AK71" s="107">
        <v>0</v>
      </c>
      <c r="AL71" s="107">
        <v>0</v>
      </c>
      <c r="AM71" s="107">
        <v>0</v>
      </c>
      <c r="AN71" s="79"/>
      <c r="AO71" s="53"/>
      <c r="AP71" s="57"/>
      <c r="AQ71" s="54"/>
    </row>
    <row r="72" spans="1:43" ht="12.95" customHeight="1" x14ac:dyDescent="0.25">
      <c r="A72" s="138"/>
      <c r="B72" s="24"/>
      <c r="C72" s="24"/>
      <c r="D72" s="128"/>
      <c r="E72" s="128"/>
      <c r="F72" s="128"/>
      <c r="G72" s="128"/>
      <c r="H72" s="128"/>
      <c r="I72" s="129"/>
      <c r="J72" s="129"/>
      <c r="K72" s="130"/>
      <c r="L72" s="130"/>
      <c r="M72" s="116"/>
      <c r="N72" s="116"/>
      <c r="O72" s="116"/>
      <c r="P72" s="116"/>
      <c r="R72" s="54">
        <v>20</v>
      </c>
      <c r="S72" s="55" t="s">
        <v>55</v>
      </c>
      <c r="T72" s="55"/>
      <c r="U72" s="75">
        <v>5</v>
      </c>
      <c r="V72" s="75">
        <v>68</v>
      </c>
      <c r="W72" s="75">
        <v>7</v>
      </c>
      <c r="X72" s="75">
        <v>80</v>
      </c>
      <c r="Y72" s="75">
        <v>27.200000000000003</v>
      </c>
      <c r="Z72" s="75">
        <v>400</v>
      </c>
      <c r="AA72" s="56"/>
      <c r="AB72" s="53"/>
      <c r="AC72" s="53">
        <v>177.77777777777777</v>
      </c>
      <c r="AD72" s="88"/>
      <c r="AE72" s="19"/>
      <c r="AF72" s="19"/>
      <c r="AG72" s="54">
        <v>20</v>
      </c>
      <c r="AH72" s="55" t="s">
        <v>55</v>
      </c>
      <c r="AI72" s="78">
        <v>0</v>
      </c>
      <c r="AJ72" s="107">
        <v>0</v>
      </c>
      <c r="AK72" s="107">
        <v>0</v>
      </c>
      <c r="AL72" s="107">
        <v>0</v>
      </c>
      <c r="AM72" s="107">
        <v>0</v>
      </c>
      <c r="AN72" s="79"/>
      <c r="AO72" s="53"/>
      <c r="AP72" s="57"/>
      <c r="AQ72" s="54"/>
    </row>
    <row r="73" spans="1:43" ht="12.95" customHeight="1" x14ac:dyDescent="0.25">
      <c r="A73" s="138"/>
      <c r="B73" s="24"/>
      <c r="C73" s="24"/>
      <c r="D73" s="128"/>
      <c r="E73" s="128"/>
      <c r="F73" s="128"/>
      <c r="G73" s="128"/>
      <c r="H73" s="128"/>
      <c r="I73" s="129"/>
      <c r="J73" s="129"/>
      <c r="K73" s="130"/>
      <c r="L73" s="130"/>
      <c r="M73" s="116"/>
      <c r="N73" s="116"/>
      <c r="O73" s="116"/>
      <c r="P73" s="116"/>
      <c r="R73" s="54">
        <v>21</v>
      </c>
      <c r="S73" s="52" t="s">
        <v>16</v>
      </c>
      <c r="T73" s="52"/>
      <c r="U73" s="75">
        <v>22</v>
      </c>
      <c r="V73" s="75">
        <v>35</v>
      </c>
      <c r="W73" s="75">
        <v>4</v>
      </c>
      <c r="X73" s="75">
        <v>61</v>
      </c>
      <c r="Y73" s="75">
        <v>12.25</v>
      </c>
      <c r="Z73" s="75">
        <v>350</v>
      </c>
      <c r="AA73" s="82"/>
      <c r="AB73" s="53"/>
      <c r="AC73" s="53">
        <v>156</v>
      </c>
      <c r="AD73" s="88"/>
      <c r="AE73" s="19"/>
      <c r="AF73" s="19"/>
      <c r="AG73" s="54">
        <v>21</v>
      </c>
      <c r="AH73" s="52" t="s">
        <v>16</v>
      </c>
      <c r="AI73" s="17">
        <v>20</v>
      </c>
      <c r="AJ73" s="107">
        <v>8</v>
      </c>
      <c r="AK73" s="107">
        <v>8</v>
      </c>
      <c r="AL73" s="107">
        <v>7.125</v>
      </c>
      <c r="AM73" s="107">
        <v>890.625</v>
      </c>
      <c r="AN73" s="77"/>
      <c r="AO73" s="53"/>
      <c r="AP73" s="63">
        <v>27</v>
      </c>
      <c r="AQ73" s="51"/>
    </row>
    <row r="74" spans="1:43" ht="12.95" customHeight="1" x14ac:dyDescent="0.25">
      <c r="A74" s="138"/>
      <c r="B74" s="24"/>
      <c r="C74" s="24"/>
      <c r="D74" s="128"/>
      <c r="E74" s="128"/>
      <c r="F74" s="128"/>
      <c r="G74" s="128"/>
      <c r="H74" s="128"/>
      <c r="I74" s="129"/>
      <c r="J74" s="129"/>
      <c r="K74" s="130"/>
      <c r="L74" s="130"/>
      <c r="M74" s="116"/>
      <c r="N74" s="116"/>
      <c r="O74" s="116"/>
      <c r="P74" s="116"/>
      <c r="R74" s="202" t="s">
        <v>56</v>
      </c>
      <c r="S74" s="203"/>
      <c r="T74" s="83"/>
      <c r="U74" s="84">
        <f>SUM(U53:U73)</f>
        <v>445</v>
      </c>
      <c r="V74" s="84">
        <f t="shared" ref="V74:Y74" si="5">SUM(V53:V73)</f>
        <v>3554.01</v>
      </c>
      <c r="W74" s="84">
        <f t="shared" si="5"/>
        <v>90.69</v>
      </c>
      <c r="X74" s="84">
        <f t="shared" si="5"/>
        <v>4089.7</v>
      </c>
      <c r="Y74" s="84">
        <f t="shared" si="5"/>
        <v>1921.7063470000001</v>
      </c>
      <c r="Z74" s="84">
        <f>SUM(Z53:Z73)/12</f>
        <v>490.53013214636439</v>
      </c>
      <c r="AA74" s="64"/>
      <c r="AB74" s="110">
        <v>45000</v>
      </c>
      <c r="AC74" s="65">
        <f>SUM(AC53:AC73)</f>
        <v>9179.6666666666661</v>
      </c>
      <c r="AD74" s="89"/>
      <c r="AE74" s="61"/>
      <c r="AF74" s="61"/>
      <c r="AG74" s="213" t="s">
        <v>56</v>
      </c>
      <c r="AH74" s="213"/>
      <c r="AI74" s="18">
        <f>SUM(AI53:AI73)</f>
        <v>1000</v>
      </c>
      <c r="AJ74" s="18">
        <f t="shared" ref="AJ74:AP74" si="6">SUM(AJ53:AJ73)</f>
        <v>446.83999999999992</v>
      </c>
      <c r="AK74" s="18">
        <f t="shared" si="6"/>
        <v>446.83999999999992</v>
      </c>
      <c r="AL74" s="18">
        <f t="shared" si="6"/>
        <v>735.56498124000007</v>
      </c>
      <c r="AM74" s="18">
        <f>SUM(AM53:AM73)/13</f>
        <v>1481.6384814535506</v>
      </c>
      <c r="AN74" s="18"/>
      <c r="AO74" s="18">
        <v>52000</v>
      </c>
      <c r="AP74" s="18">
        <f t="shared" si="6"/>
        <v>637</v>
      </c>
      <c r="AQ74" s="18"/>
    </row>
    <row r="75" spans="1:43" ht="12.95" customHeight="1" x14ac:dyDescent="0.3">
      <c r="A75" s="230"/>
      <c r="B75" s="230"/>
      <c r="C75" s="138"/>
      <c r="D75" s="128"/>
      <c r="E75" s="128"/>
      <c r="F75" s="128"/>
      <c r="G75" s="128"/>
      <c r="H75" s="128"/>
      <c r="I75" s="128"/>
      <c r="J75" s="128"/>
      <c r="K75" s="128"/>
      <c r="L75" s="128"/>
      <c r="M75" s="117"/>
      <c r="N75" s="117"/>
      <c r="O75" s="117"/>
      <c r="P75" s="117"/>
      <c r="R75" s="20"/>
      <c r="S75" s="20"/>
      <c r="T75" s="20"/>
      <c r="U75" s="20"/>
      <c r="V75" s="20"/>
      <c r="W75" s="20"/>
      <c r="X75" s="20"/>
      <c r="Y75" s="20"/>
      <c r="Z75" s="68"/>
      <c r="AA75" s="21"/>
      <c r="AB75" s="21"/>
      <c r="AC75" s="21"/>
      <c r="AD75" s="21"/>
      <c r="AE75" s="19"/>
      <c r="AF75" s="19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</row>
    <row r="76" spans="1:43" ht="12.95" customHeight="1" x14ac:dyDescent="0.3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68"/>
      <c r="L76" s="68"/>
      <c r="M76" s="113"/>
      <c r="N76" s="113"/>
      <c r="O76" s="113"/>
      <c r="P76" s="113"/>
      <c r="R76" s="7" t="s">
        <v>128</v>
      </c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19"/>
      <c r="AF76" s="19"/>
      <c r="AG76" s="19"/>
      <c r="AH76" s="19" t="s">
        <v>67</v>
      </c>
      <c r="AI76" s="19" t="s">
        <v>68</v>
      </c>
      <c r="AJ76" s="19"/>
      <c r="AK76" s="19"/>
      <c r="AL76" s="12"/>
      <c r="AM76" s="12"/>
      <c r="AN76" s="12"/>
      <c r="AO76" s="12"/>
      <c r="AP76" s="12"/>
      <c r="AQ76" s="12"/>
    </row>
    <row r="77" spans="1:43" ht="12.95" customHeight="1" x14ac:dyDescent="0.2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R77" s="7" t="s">
        <v>41</v>
      </c>
      <c r="S77" s="7" t="s">
        <v>129</v>
      </c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19"/>
      <c r="AF77" s="19"/>
      <c r="AG77" s="61"/>
      <c r="AH77" s="19"/>
      <c r="AI77" s="19"/>
      <c r="AJ77" s="19"/>
      <c r="AK77" s="19"/>
      <c r="AL77" s="12"/>
      <c r="AM77" s="12"/>
      <c r="AN77" s="12"/>
      <c r="AO77" s="12"/>
      <c r="AP77" s="12"/>
      <c r="AQ77" s="12"/>
    </row>
    <row r="78" spans="1:43" ht="12.95" customHeight="1" x14ac:dyDescent="0.2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R78" s="7" t="s">
        <v>42</v>
      </c>
      <c r="S78" s="7" t="s">
        <v>130</v>
      </c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19"/>
      <c r="AF78" s="19"/>
      <c r="AG78" s="19"/>
      <c r="AH78" s="19"/>
      <c r="AI78" s="12"/>
      <c r="AJ78" s="12"/>
      <c r="AK78" s="12"/>
      <c r="AL78" s="12" t="s">
        <v>29</v>
      </c>
      <c r="AM78" s="12"/>
      <c r="AN78" s="12"/>
      <c r="AO78" s="12"/>
      <c r="AP78" s="12"/>
      <c r="AQ78" s="12"/>
    </row>
    <row r="79" spans="1:43" ht="12.95" customHeight="1" x14ac:dyDescent="0.2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R79" s="7" t="s">
        <v>43</v>
      </c>
      <c r="S79" s="7" t="s">
        <v>131</v>
      </c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19"/>
      <c r="AF79" s="19"/>
      <c r="AG79" s="19"/>
      <c r="AH79" s="19"/>
      <c r="AI79" s="12"/>
      <c r="AJ79" s="12"/>
      <c r="AK79" s="12"/>
      <c r="AL79" s="12"/>
      <c r="AM79" s="12"/>
      <c r="AN79" s="12"/>
      <c r="AO79" s="70"/>
      <c r="AP79" s="12"/>
      <c r="AQ79" s="12"/>
    </row>
    <row r="80" spans="1:43" ht="12.95" customHeight="1" x14ac:dyDescent="0.25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19"/>
      <c r="AF80" s="19"/>
      <c r="AG80" s="19"/>
      <c r="AH80" s="19"/>
      <c r="AI80" s="12"/>
      <c r="AJ80" s="12"/>
      <c r="AK80" s="12"/>
      <c r="AL80" s="12"/>
      <c r="AM80" s="12"/>
      <c r="AN80" s="12"/>
      <c r="AO80" s="12"/>
      <c r="AP80" s="12"/>
      <c r="AQ80" s="12"/>
    </row>
    <row r="81" spans="1:43" ht="12.95" customHeight="1" thickBot="1" x14ac:dyDescent="0.3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R81" s="20"/>
      <c r="S81" s="20"/>
      <c r="T81" s="20"/>
      <c r="U81" s="20"/>
      <c r="V81" s="20"/>
      <c r="W81" s="20"/>
      <c r="X81" s="20"/>
      <c r="Y81" s="20"/>
      <c r="Z81" s="20"/>
      <c r="AA81" s="21"/>
      <c r="AB81" s="21"/>
      <c r="AC81" s="21"/>
      <c r="AD81" s="21"/>
      <c r="AE81" s="19"/>
      <c r="AF81" s="19"/>
      <c r="AG81" s="19"/>
      <c r="AH81" s="19"/>
      <c r="AI81" s="12"/>
      <c r="AJ81" s="12"/>
      <c r="AK81" s="12"/>
      <c r="AL81" s="12"/>
      <c r="AM81" s="12"/>
      <c r="AN81" s="12"/>
      <c r="AO81" s="12"/>
      <c r="AP81" s="12"/>
      <c r="AQ81" s="12"/>
    </row>
    <row r="82" spans="1:43" ht="12.95" customHeight="1" thickTop="1" x14ac:dyDescent="0.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1"/>
      <c r="N82" s="21"/>
      <c r="O82" s="21"/>
      <c r="P82" s="21"/>
      <c r="R82" s="20"/>
      <c r="S82" s="22"/>
      <c r="T82" s="187" t="s">
        <v>69</v>
      </c>
      <c r="U82" s="188"/>
      <c r="V82" s="188"/>
      <c r="W82" s="188"/>
      <c r="X82" s="188"/>
      <c r="Y82" s="188"/>
      <c r="Z82" s="188"/>
      <c r="AA82" s="188"/>
      <c r="AB82" s="188"/>
      <c r="AC82" s="188"/>
      <c r="AD82" s="189"/>
      <c r="AE82" s="23"/>
      <c r="AF82" s="23"/>
      <c r="AG82" s="14"/>
      <c r="AH82" s="24"/>
      <c r="AI82" s="204" t="s">
        <v>88</v>
      </c>
      <c r="AJ82" s="205"/>
      <c r="AK82" s="205"/>
      <c r="AL82" s="205"/>
      <c r="AM82" s="205"/>
      <c r="AN82" s="205"/>
      <c r="AO82" s="205"/>
      <c r="AP82" s="205"/>
      <c r="AQ82" s="206"/>
    </row>
    <row r="83" spans="1:43" ht="12.95" customHeight="1" x14ac:dyDescent="0.3">
      <c r="A83" s="100"/>
      <c r="B83" s="99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R83" s="20"/>
      <c r="S83" s="22"/>
      <c r="T83" s="190" t="s">
        <v>73</v>
      </c>
      <c r="U83" s="191"/>
      <c r="V83" s="191"/>
      <c r="W83" s="191"/>
      <c r="X83" s="191"/>
      <c r="Y83" s="191"/>
      <c r="Z83" s="191"/>
      <c r="AA83" s="191"/>
      <c r="AB83" s="191"/>
      <c r="AC83" s="191"/>
      <c r="AD83" s="192"/>
      <c r="AE83" s="23"/>
      <c r="AF83" s="23"/>
      <c r="AG83" s="12"/>
      <c r="AH83" s="25"/>
      <c r="AI83" s="207" t="s">
        <v>89</v>
      </c>
      <c r="AJ83" s="208"/>
      <c r="AK83" s="208"/>
      <c r="AL83" s="208"/>
      <c r="AM83" s="208"/>
      <c r="AN83" s="208"/>
      <c r="AO83" s="208"/>
      <c r="AP83" s="208"/>
      <c r="AQ83" s="209"/>
    </row>
    <row r="84" spans="1:43" ht="12.95" customHeight="1" thickBot="1" x14ac:dyDescent="0.35">
      <c r="A84" s="100"/>
      <c r="B84" s="99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R84" s="20"/>
      <c r="S84" s="22"/>
      <c r="T84" s="193"/>
      <c r="U84" s="194"/>
      <c r="V84" s="194"/>
      <c r="W84" s="194"/>
      <c r="X84" s="194"/>
      <c r="Y84" s="194"/>
      <c r="Z84" s="194"/>
      <c r="AA84" s="194"/>
      <c r="AB84" s="194"/>
      <c r="AC84" s="194"/>
      <c r="AD84" s="195"/>
      <c r="AE84" s="23"/>
      <c r="AF84" s="23"/>
      <c r="AG84" s="12"/>
      <c r="AH84" s="25"/>
      <c r="AI84" s="210"/>
      <c r="AJ84" s="211"/>
      <c r="AK84" s="211"/>
      <c r="AL84" s="211"/>
      <c r="AM84" s="211"/>
      <c r="AN84" s="211"/>
      <c r="AO84" s="211"/>
      <c r="AP84" s="211"/>
      <c r="AQ84" s="212"/>
    </row>
    <row r="85" spans="1:43" ht="12.95" customHeight="1" thickTop="1" x14ac:dyDescent="0.3">
      <c r="A85" s="100"/>
      <c r="B85" s="99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R85" s="20"/>
      <c r="S85" s="20"/>
      <c r="T85" s="20"/>
      <c r="U85" s="20"/>
      <c r="V85" s="20"/>
      <c r="W85" s="20"/>
      <c r="X85" s="20"/>
      <c r="Y85" s="20"/>
      <c r="Z85" s="20"/>
      <c r="AA85" s="21"/>
      <c r="AB85" s="21"/>
      <c r="AC85" s="21"/>
      <c r="AD85" s="21"/>
      <c r="AE85" s="19"/>
      <c r="AF85" s="19"/>
      <c r="AG85" s="12"/>
      <c r="AH85" s="25"/>
      <c r="AI85" s="13"/>
      <c r="AJ85" s="13"/>
      <c r="AK85" s="13"/>
      <c r="AL85" s="13"/>
      <c r="AM85" s="13"/>
      <c r="AN85" s="13"/>
      <c r="AO85" s="13"/>
      <c r="AP85" s="13"/>
      <c r="AQ85" s="13"/>
    </row>
    <row r="86" spans="1:43" ht="12.95" customHeight="1" x14ac:dyDescent="0.3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13"/>
      <c r="N86" s="113"/>
      <c r="O86" s="113"/>
      <c r="P86" s="113"/>
      <c r="R86" s="12"/>
      <c r="S86" s="26" t="s">
        <v>70</v>
      </c>
      <c r="T86" s="12" t="s">
        <v>71</v>
      </c>
      <c r="U86" s="12"/>
      <c r="V86" s="12"/>
      <c r="W86" s="12"/>
      <c r="X86" s="12"/>
      <c r="Y86" s="12"/>
      <c r="Z86" s="12"/>
      <c r="AA86" s="27"/>
      <c r="AB86" s="27"/>
      <c r="AC86" s="112" t="s">
        <v>72</v>
      </c>
      <c r="AD86" s="28">
        <v>2023</v>
      </c>
      <c r="AE86" s="19"/>
      <c r="AF86" s="19"/>
      <c r="AG86" s="12"/>
      <c r="AH86" s="12"/>
      <c r="AI86" s="12"/>
      <c r="AJ86" s="12"/>
      <c r="AK86" s="12"/>
      <c r="AL86" s="12"/>
      <c r="AM86" s="12"/>
      <c r="AN86" s="12"/>
      <c r="AO86" s="12"/>
      <c r="AP86" s="27"/>
      <c r="AQ86" s="27"/>
    </row>
    <row r="87" spans="1:43" ht="12.95" customHeight="1" x14ac:dyDescent="0.25">
      <c r="A87" s="19"/>
      <c r="B87" s="1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16"/>
      <c r="N87" s="116"/>
      <c r="O87" s="116"/>
      <c r="P87" s="114"/>
      <c r="R87" s="12"/>
      <c r="S87" s="29" t="s">
        <v>31</v>
      </c>
      <c r="T87" s="30" t="s">
        <v>35</v>
      </c>
      <c r="U87" s="12"/>
      <c r="V87" s="12"/>
      <c r="W87" s="12" t="s">
        <v>29</v>
      </c>
      <c r="X87" s="12" t="s">
        <v>29</v>
      </c>
      <c r="Y87" s="12" t="s">
        <v>29</v>
      </c>
      <c r="Z87" s="31"/>
      <c r="AA87" s="27"/>
      <c r="AB87" s="27"/>
      <c r="AC87" s="112" t="s">
        <v>90</v>
      </c>
      <c r="AD87" s="32" t="s">
        <v>21</v>
      </c>
      <c r="AE87" s="19"/>
      <c r="AF87" s="19"/>
      <c r="AG87" s="19"/>
      <c r="AH87" s="26" t="s">
        <v>70</v>
      </c>
      <c r="AI87" s="12" t="s">
        <v>71</v>
      </c>
      <c r="AJ87" s="12"/>
      <c r="AK87" s="12"/>
      <c r="AL87" s="12" t="s">
        <v>29</v>
      </c>
      <c r="AM87" s="12" t="s">
        <v>29</v>
      </c>
      <c r="AN87" s="12" t="s">
        <v>29</v>
      </c>
      <c r="AO87" s="31"/>
      <c r="AP87" s="112" t="s">
        <v>72</v>
      </c>
      <c r="AQ87" s="28">
        <v>2023</v>
      </c>
    </row>
    <row r="88" spans="1:43" ht="12.95" customHeight="1" x14ac:dyDescent="0.25">
      <c r="A88" s="19"/>
      <c r="B88" s="120"/>
      <c r="C88" s="121"/>
      <c r="D88" s="19"/>
      <c r="E88" s="19"/>
      <c r="F88" s="19"/>
      <c r="G88" s="19"/>
      <c r="H88" s="19"/>
      <c r="I88" s="19"/>
      <c r="J88" s="19"/>
      <c r="K88" s="104"/>
      <c r="L88" s="104"/>
      <c r="M88" s="116"/>
      <c r="N88" s="116"/>
      <c r="O88" s="116"/>
      <c r="P88" s="115"/>
      <c r="R88" s="12"/>
      <c r="S88" s="12"/>
      <c r="T88" s="12"/>
      <c r="U88" s="12"/>
      <c r="V88" s="12"/>
      <c r="W88" s="12"/>
      <c r="X88" s="12"/>
      <c r="Y88" s="12"/>
      <c r="Z88" s="12"/>
      <c r="AA88" s="27"/>
      <c r="AB88" s="27"/>
      <c r="AC88" s="27"/>
      <c r="AD88" s="27"/>
      <c r="AE88" s="19"/>
      <c r="AF88" s="19"/>
      <c r="AG88" s="33"/>
      <c r="AH88" s="29" t="s">
        <v>31</v>
      </c>
      <c r="AI88" s="30" t="s">
        <v>119</v>
      </c>
      <c r="AJ88" s="12"/>
      <c r="AK88" s="12"/>
      <c r="AL88" s="12"/>
      <c r="AM88" s="27"/>
      <c r="AN88" s="27"/>
      <c r="AO88" s="27"/>
      <c r="AP88" s="112" t="s">
        <v>90</v>
      </c>
      <c r="AQ88" s="32" t="s">
        <v>21</v>
      </c>
    </row>
    <row r="89" spans="1:43" ht="12.95" customHeight="1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16"/>
      <c r="N89" s="116"/>
      <c r="O89" s="116"/>
      <c r="P89" s="116"/>
      <c r="R89" s="184" t="s">
        <v>2</v>
      </c>
      <c r="S89" s="34"/>
      <c r="T89" s="196" t="s">
        <v>38</v>
      </c>
      <c r="U89" s="197"/>
      <c r="V89" s="197"/>
      <c r="W89" s="197"/>
      <c r="X89" s="198"/>
      <c r="Y89" s="35" t="s">
        <v>39</v>
      </c>
      <c r="Z89" s="35" t="s">
        <v>65</v>
      </c>
      <c r="AA89" s="36" t="s">
        <v>74</v>
      </c>
      <c r="AB89" s="36" t="s">
        <v>62</v>
      </c>
      <c r="AC89" s="36" t="s">
        <v>0</v>
      </c>
      <c r="AD89" s="36"/>
      <c r="AE89" s="37"/>
      <c r="AF89" s="38"/>
      <c r="AG89" s="184" t="s">
        <v>59</v>
      </c>
      <c r="AH89" s="184" t="s">
        <v>57</v>
      </c>
      <c r="AI89" s="196" t="s">
        <v>38</v>
      </c>
      <c r="AJ89" s="197"/>
      <c r="AK89" s="198"/>
      <c r="AL89" s="35" t="s">
        <v>39</v>
      </c>
      <c r="AM89" s="35" t="s">
        <v>65</v>
      </c>
      <c r="AN89" s="36" t="s">
        <v>74</v>
      </c>
      <c r="AO89" s="36" t="s">
        <v>62</v>
      </c>
      <c r="AP89" s="36" t="s">
        <v>0</v>
      </c>
      <c r="AQ89" s="36"/>
    </row>
    <row r="90" spans="1:43" ht="12.95" customHeight="1" x14ac:dyDescent="0.25">
      <c r="A90" s="230"/>
      <c r="B90" s="104"/>
      <c r="C90" s="230"/>
      <c r="D90" s="230"/>
      <c r="E90" s="230"/>
      <c r="F90" s="230"/>
      <c r="G90" s="230"/>
      <c r="H90" s="230"/>
      <c r="I90" s="138"/>
      <c r="J90" s="138"/>
      <c r="K90" s="138"/>
      <c r="L90" s="138"/>
      <c r="M90" s="116"/>
      <c r="N90" s="116"/>
      <c r="O90" s="116"/>
      <c r="P90" s="116"/>
      <c r="R90" s="185"/>
      <c r="S90" s="39" t="s">
        <v>75</v>
      </c>
      <c r="T90" s="199"/>
      <c r="U90" s="200"/>
      <c r="V90" s="200"/>
      <c r="W90" s="200"/>
      <c r="X90" s="201"/>
      <c r="Y90" s="40" t="s">
        <v>97</v>
      </c>
      <c r="Z90" s="40" t="s">
        <v>76</v>
      </c>
      <c r="AA90" s="41" t="s">
        <v>39</v>
      </c>
      <c r="AB90" s="41" t="s">
        <v>77</v>
      </c>
      <c r="AC90" s="41" t="s">
        <v>78</v>
      </c>
      <c r="AD90" s="41" t="s">
        <v>1</v>
      </c>
      <c r="AE90" s="37"/>
      <c r="AF90" s="38"/>
      <c r="AG90" s="185"/>
      <c r="AH90" s="185"/>
      <c r="AI90" s="199"/>
      <c r="AJ90" s="200"/>
      <c r="AK90" s="201"/>
      <c r="AL90" s="40" t="s">
        <v>97</v>
      </c>
      <c r="AM90" s="40" t="s">
        <v>76</v>
      </c>
      <c r="AN90" s="41" t="s">
        <v>39</v>
      </c>
      <c r="AO90" s="41" t="s">
        <v>77</v>
      </c>
      <c r="AP90" s="41" t="s">
        <v>78</v>
      </c>
      <c r="AQ90" s="41" t="s">
        <v>1</v>
      </c>
    </row>
    <row r="91" spans="1:43" ht="12.95" customHeight="1" x14ac:dyDescent="0.25">
      <c r="A91" s="230"/>
      <c r="B91" s="138"/>
      <c r="C91" s="230"/>
      <c r="D91" s="230"/>
      <c r="E91" s="230"/>
      <c r="F91" s="230"/>
      <c r="G91" s="230"/>
      <c r="H91" s="230"/>
      <c r="I91" s="138"/>
      <c r="J91" s="138"/>
      <c r="K91" s="138"/>
      <c r="L91" s="138"/>
      <c r="M91" s="116"/>
      <c r="N91" s="116"/>
      <c r="O91" s="116"/>
      <c r="P91" s="116"/>
      <c r="R91" s="186"/>
      <c r="S91" s="42"/>
      <c r="T91" s="43" t="s">
        <v>79</v>
      </c>
      <c r="U91" s="43" t="s">
        <v>41</v>
      </c>
      <c r="V91" s="43" t="s">
        <v>42</v>
      </c>
      <c r="W91" s="15" t="s">
        <v>43</v>
      </c>
      <c r="X91" s="44" t="s">
        <v>80</v>
      </c>
      <c r="Y91" s="15" t="s">
        <v>45</v>
      </c>
      <c r="Z91" s="15" t="s">
        <v>61</v>
      </c>
      <c r="AA91" s="45"/>
      <c r="AB91" s="45" t="s">
        <v>81</v>
      </c>
      <c r="AC91" s="45" t="s">
        <v>82</v>
      </c>
      <c r="AD91" s="45"/>
      <c r="AE91" s="37"/>
      <c r="AF91" s="38"/>
      <c r="AG91" s="186"/>
      <c r="AH91" s="186"/>
      <c r="AI91" s="16" t="s">
        <v>79</v>
      </c>
      <c r="AJ91" s="16" t="s">
        <v>23</v>
      </c>
      <c r="AK91" s="46" t="s">
        <v>66</v>
      </c>
      <c r="AL91" s="15" t="s">
        <v>45</v>
      </c>
      <c r="AM91" s="15" t="s">
        <v>61</v>
      </c>
      <c r="AN91" s="45"/>
      <c r="AO91" s="45" t="s">
        <v>81</v>
      </c>
      <c r="AP91" s="45" t="s">
        <v>82</v>
      </c>
      <c r="AQ91" s="45"/>
    </row>
    <row r="92" spans="1:43" ht="12.95" customHeight="1" x14ac:dyDescent="0.25">
      <c r="A92" s="230"/>
      <c r="B92" s="104"/>
      <c r="C92" s="138"/>
      <c r="D92" s="138"/>
      <c r="E92" s="138"/>
      <c r="F92" s="138"/>
      <c r="G92" s="138"/>
      <c r="H92" s="103"/>
      <c r="I92" s="138"/>
      <c r="J92" s="138"/>
      <c r="K92" s="138"/>
      <c r="L92" s="138"/>
      <c r="M92" s="116"/>
      <c r="N92" s="116"/>
      <c r="O92" s="116"/>
      <c r="P92" s="116"/>
      <c r="R92" s="16">
        <v>1</v>
      </c>
      <c r="S92" s="16">
        <v>2</v>
      </c>
      <c r="T92" s="16">
        <v>3</v>
      </c>
      <c r="U92" s="16">
        <v>4</v>
      </c>
      <c r="V92" s="16">
        <v>5</v>
      </c>
      <c r="W92" s="16">
        <v>6</v>
      </c>
      <c r="X92" s="87" t="s">
        <v>83</v>
      </c>
      <c r="Y92" s="16">
        <v>8</v>
      </c>
      <c r="Z92" s="16" t="s">
        <v>84</v>
      </c>
      <c r="AA92" s="153">
        <v>10</v>
      </c>
      <c r="AB92" s="153">
        <v>11</v>
      </c>
      <c r="AC92" s="153">
        <v>12</v>
      </c>
      <c r="AD92" s="153">
        <v>13</v>
      </c>
      <c r="AE92" s="37"/>
      <c r="AF92" s="38"/>
      <c r="AG92" s="16">
        <v>1</v>
      </c>
      <c r="AH92" s="16">
        <v>2</v>
      </c>
      <c r="AI92" s="16">
        <v>3</v>
      </c>
      <c r="AJ92" s="16">
        <v>4</v>
      </c>
      <c r="AK92" s="16">
        <v>5</v>
      </c>
      <c r="AL92" s="16">
        <v>6</v>
      </c>
      <c r="AM92" s="16">
        <v>7</v>
      </c>
      <c r="AN92" s="16">
        <v>8</v>
      </c>
      <c r="AO92" s="16">
        <v>9</v>
      </c>
      <c r="AP92" s="16">
        <v>10</v>
      </c>
      <c r="AQ92" s="16">
        <v>11</v>
      </c>
    </row>
    <row r="93" spans="1:43" ht="12.95" customHeight="1" x14ac:dyDescent="0.25">
      <c r="A93" s="138"/>
      <c r="B93" s="138"/>
      <c r="C93" s="138"/>
      <c r="D93" s="138"/>
      <c r="E93" s="138"/>
      <c r="F93" s="138"/>
      <c r="G93" s="138"/>
      <c r="H93" s="103"/>
      <c r="I93" s="138"/>
      <c r="J93" s="138"/>
      <c r="K93" s="138"/>
      <c r="L93" s="138"/>
      <c r="M93" s="116"/>
      <c r="N93" s="116"/>
      <c r="O93" s="116"/>
      <c r="P93" s="116"/>
      <c r="R93" s="51">
        <v>1</v>
      </c>
      <c r="S93" s="52" t="s">
        <v>3</v>
      </c>
      <c r="T93" s="96"/>
      <c r="U93" s="78">
        <v>0</v>
      </c>
      <c r="V93" s="78">
        <v>0</v>
      </c>
      <c r="W93" s="78">
        <v>0</v>
      </c>
      <c r="X93" s="78">
        <v>0</v>
      </c>
      <c r="Y93" s="78">
        <v>0</v>
      </c>
      <c r="Z93" s="78">
        <v>0</v>
      </c>
      <c r="AA93" s="56" t="s">
        <v>85</v>
      </c>
      <c r="AB93" s="53"/>
      <c r="AC93" s="53">
        <v>0</v>
      </c>
      <c r="AD93" s="53"/>
      <c r="AE93" s="37"/>
      <c r="AF93" s="38"/>
      <c r="AG93" s="51">
        <v>1</v>
      </c>
      <c r="AH93" s="52" t="s">
        <v>3</v>
      </c>
      <c r="AI93" s="76">
        <v>0</v>
      </c>
      <c r="AJ93" s="76">
        <v>0</v>
      </c>
      <c r="AK93" s="76">
        <v>0</v>
      </c>
      <c r="AL93" s="76">
        <v>0</v>
      </c>
      <c r="AM93" s="76">
        <v>0</v>
      </c>
      <c r="AN93" s="53" t="s">
        <v>122</v>
      </c>
      <c r="AO93" s="53"/>
      <c r="AP93" s="53"/>
      <c r="AQ93" s="51"/>
    </row>
    <row r="94" spans="1:43" ht="12.95" customHeight="1" x14ac:dyDescent="0.25">
      <c r="A94" s="138"/>
      <c r="B94" s="24"/>
      <c r="C94" s="24"/>
      <c r="D94" s="128"/>
      <c r="E94" s="128"/>
      <c r="F94" s="128"/>
      <c r="G94" s="128"/>
      <c r="H94" s="128"/>
      <c r="I94" s="129"/>
      <c r="J94" s="129"/>
      <c r="K94" s="130"/>
      <c r="L94" s="130"/>
      <c r="M94" s="116"/>
      <c r="N94" s="116"/>
      <c r="O94" s="116"/>
      <c r="P94" s="116"/>
      <c r="R94" s="54">
        <v>2</v>
      </c>
      <c r="S94" s="55" t="s">
        <v>4</v>
      </c>
      <c r="T94" s="97"/>
      <c r="U94" s="78">
        <v>0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56"/>
      <c r="AB94" s="53"/>
      <c r="AC94" s="53">
        <v>0</v>
      </c>
      <c r="AD94" s="56"/>
      <c r="AE94" s="37"/>
      <c r="AF94" s="38"/>
      <c r="AG94" s="54">
        <v>2</v>
      </c>
      <c r="AH94" s="55" t="s">
        <v>4</v>
      </c>
      <c r="AI94" s="78">
        <v>0</v>
      </c>
      <c r="AJ94" s="76">
        <v>0</v>
      </c>
      <c r="AK94" s="76">
        <v>0</v>
      </c>
      <c r="AL94" s="76">
        <v>0</v>
      </c>
      <c r="AM94" s="76">
        <v>0</v>
      </c>
      <c r="AN94" s="56" t="s">
        <v>60</v>
      </c>
      <c r="AO94" s="53"/>
      <c r="AP94" s="57"/>
      <c r="AQ94" s="54"/>
    </row>
    <row r="95" spans="1:43" ht="12.95" customHeight="1" x14ac:dyDescent="0.25">
      <c r="A95" s="138"/>
      <c r="B95" s="24"/>
      <c r="C95" s="24"/>
      <c r="D95" s="128"/>
      <c r="E95" s="128"/>
      <c r="F95" s="128"/>
      <c r="G95" s="128"/>
      <c r="H95" s="128"/>
      <c r="I95" s="129"/>
      <c r="J95" s="129"/>
      <c r="K95" s="130"/>
      <c r="L95" s="130"/>
      <c r="M95" s="116"/>
      <c r="N95" s="116"/>
      <c r="O95" s="116"/>
      <c r="P95" s="116"/>
      <c r="R95" s="54">
        <v>3</v>
      </c>
      <c r="S95" s="55" t="s">
        <v>5</v>
      </c>
      <c r="T95" s="97"/>
      <c r="U95" s="78">
        <v>0</v>
      </c>
      <c r="V95" s="78">
        <v>0</v>
      </c>
      <c r="W95" s="78">
        <v>0</v>
      </c>
      <c r="X95" s="78">
        <v>0</v>
      </c>
      <c r="Y95" s="78">
        <v>0</v>
      </c>
      <c r="Z95" s="78">
        <v>0</v>
      </c>
      <c r="AA95" s="56"/>
      <c r="AB95" s="53"/>
      <c r="AC95" s="53">
        <v>0</v>
      </c>
      <c r="AD95" s="56"/>
      <c r="AE95" s="37"/>
      <c r="AF95" s="38"/>
      <c r="AG95" s="54">
        <v>3</v>
      </c>
      <c r="AH95" s="55" t="s">
        <v>5</v>
      </c>
      <c r="AI95" s="78">
        <v>175</v>
      </c>
      <c r="AJ95" s="76">
        <v>11.169750000000001</v>
      </c>
      <c r="AK95" s="76">
        <v>11.169750000000001</v>
      </c>
      <c r="AL95" s="76">
        <v>21.4587</v>
      </c>
      <c r="AM95" s="76">
        <v>1921.1441616866985</v>
      </c>
      <c r="AN95" s="57"/>
      <c r="AO95" s="53"/>
      <c r="AP95" s="57">
        <v>30</v>
      </c>
      <c r="AQ95" s="54"/>
    </row>
    <row r="96" spans="1:43" ht="12.95" customHeight="1" x14ac:dyDescent="0.25">
      <c r="A96" s="138"/>
      <c r="B96" s="24"/>
      <c r="C96" s="24"/>
      <c r="D96" s="128"/>
      <c r="E96" s="128"/>
      <c r="F96" s="128"/>
      <c r="G96" s="128"/>
      <c r="H96" s="128"/>
      <c r="I96" s="129"/>
      <c r="J96" s="129"/>
      <c r="K96" s="130"/>
      <c r="L96" s="130"/>
      <c r="M96" s="116"/>
      <c r="N96" s="116"/>
      <c r="O96" s="116"/>
      <c r="P96" s="116"/>
      <c r="R96" s="54">
        <v>4</v>
      </c>
      <c r="S96" s="55" t="s">
        <v>6</v>
      </c>
      <c r="T96" s="97"/>
      <c r="U96" s="78">
        <v>0</v>
      </c>
      <c r="V96" s="78">
        <v>0</v>
      </c>
      <c r="W96" s="78">
        <v>0</v>
      </c>
      <c r="X96" s="78">
        <v>0</v>
      </c>
      <c r="Y96" s="78">
        <v>0</v>
      </c>
      <c r="Z96" s="78">
        <v>0</v>
      </c>
      <c r="AA96" s="56"/>
      <c r="AB96" s="53"/>
      <c r="AC96" s="53">
        <v>0</v>
      </c>
      <c r="AD96" s="56"/>
      <c r="AE96" s="37"/>
      <c r="AF96" s="38"/>
      <c r="AG96" s="54">
        <v>4</v>
      </c>
      <c r="AH96" s="55" t="s">
        <v>6</v>
      </c>
      <c r="AI96" s="78">
        <v>175</v>
      </c>
      <c r="AJ96" s="76">
        <v>11.4345</v>
      </c>
      <c r="AK96" s="76">
        <v>11.4345</v>
      </c>
      <c r="AL96" s="76">
        <v>21.902760000000001</v>
      </c>
      <c r="AM96" s="76">
        <v>1915.4978354978357</v>
      </c>
      <c r="AN96" s="57"/>
      <c r="AO96" s="53"/>
      <c r="AP96" s="57">
        <v>16</v>
      </c>
      <c r="AQ96" s="54"/>
    </row>
    <row r="97" spans="1:43" ht="12.95" customHeight="1" x14ac:dyDescent="0.25">
      <c r="A97" s="138"/>
      <c r="B97" s="24"/>
      <c r="C97" s="24"/>
      <c r="D97" s="128"/>
      <c r="E97" s="128"/>
      <c r="F97" s="128"/>
      <c r="G97" s="128"/>
      <c r="H97" s="128"/>
      <c r="I97" s="129"/>
      <c r="J97" s="129"/>
      <c r="K97" s="130"/>
      <c r="L97" s="130"/>
      <c r="M97" s="116"/>
      <c r="N97" s="116"/>
      <c r="O97" s="116"/>
      <c r="P97" s="116"/>
      <c r="R97" s="54">
        <v>5</v>
      </c>
      <c r="S97" s="55" t="s">
        <v>48</v>
      </c>
      <c r="T97" s="97"/>
      <c r="U97" s="78">
        <v>0</v>
      </c>
      <c r="V97" s="78">
        <v>0</v>
      </c>
      <c r="W97" s="78">
        <v>0</v>
      </c>
      <c r="X97" s="78">
        <v>0</v>
      </c>
      <c r="Y97" s="78">
        <v>0</v>
      </c>
      <c r="Z97" s="78">
        <v>0</v>
      </c>
      <c r="AA97" s="56"/>
      <c r="AB97" s="53"/>
      <c r="AC97" s="53">
        <v>0</v>
      </c>
      <c r="AD97" s="56"/>
      <c r="AE97" s="37"/>
      <c r="AF97" s="38"/>
      <c r="AG97" s="54">
        <v>5</v>
      </c>
      <c r="AH97" s="55" t="s">
        <v>48</v>
      </c>
      <c r="AI97" s="78">
        <v>70</v>
      </c>
      <c r="AJ97" s="76">
        <v>59.846499999999999</v>
      </c>
      <c r="AK97" s="76">
        <v>59.846499999999999</v>
      </c>
      <c r="AL97" s="76">
        <v>98.409899999999993</v>
      </c>
      <c r="AM97" s="76">
        <v>1644.3718513196259</v>
      </c>
      <c r="AN97" s="57"/>
      <c r="AO97" s="53"/>
      <c r="AP97" s="57">
        <v>105</v>
      </c>
      <c r="AQ97" s="54"/>
    </row>
    <row r="98" spans="1:43" ht="12.95" customHeight="1" x14ac:dyDescent="0.25">
      <c r="A98" s="138"/>
      <c r="B98" s="24"/>
      <c r="C98" s="24"/>
      <c r="D98" s="128"/>
      <c r="E98" s="128"/>
      <c r="F98" s="128"/>
      <c r="G98" s="128"/>
      <c r="H98" s="128"/>
      <c r="I98" s="129"/>
      <c r="J98" s="129"/>
      <c r="K98" s="130"/>
      <c r="L98" s="130"/>
      <c r="M98" s="116"/>
      <c r="N98" s="116"/>
      <c r="O98" s="116"/>
      <c r="P98" s="116"/>
      <c r="R98" s="54">
        <v>6</v>
      </c>
      <c r="S98" s="55" t="s">
        <v>7</v>
      </c>
      <c r="T98" s="97"/>
      <c r="U98" s="78">
        <v>0</v>
      </c>
      <c r="V98" s="78">
        <v>0</v>
      </c>
      <c r="W98" s="78">
        <v>0</v>
      </c>
      <c r="X98" s="78">
        <v>0</v>
      </c>
      <c r="Y98" s="78">
        <v>0</v>
      </c>
      <c r="Z98" s="78">
        <v>0</v>
      </c>
      <c r="AA98" s="56"/>
      <c r="AB98" s="53"/>
      <c r="AC98" s="53">
        <v>0</v>
      </c>
      <c r="AD98" s="56"/>
      <c r="AE98" s="37"/>
      <c r="AF98" s="38"/>
      <c r="AG98" s="54">
        <v>6</v>
      </c>
      <c r="AH98" s="55" t="s">
        <v>7</v>
      </c>
      <c r="AI98" s="78">
        <v>25</v>
      </c>
      <c r="AJ98" s="76">
        <v>0.2475</v>
      </c>
      <c r="AK98" s="76">
        <v>0.2475</v>
      </c>
      <c r="AL98" s="76">
        <v>0.57023999999999997</v>
      </c>
      <c r="AM98" s="76">
        <v>2304</v>
      </c>
      <c r="AN98" s="57"/>
      <c r="AO98" s="53"/>
      <c r="AP98" s="57">
        <v>1</v>
      </c>
      <c r="AQ98" s="54"/>
    </row>
    <row r="99" spans="1:43" ht="12.95" customHeight="1" x14ac:dyDescent="0.25">
      <c r="A99" s="138"/>
      <c r="B99" s="24"/>
      <c r="C99" s="24"/>
      <c r="D99" s="128"/>
      <c r="E99" s="128"/>
      <c r="F99" s="128"/>
      <c r="G99" s="128"/>
      <c r="H99" s="128"/>
      <c r="I99" s="129"/>
      <c r="J99" s="129"/>
      <c r="K99" s="130"/>
      <c r="L99" s="130"/>
      <c r="M99" s="116"/>
      <c r="N99" s="116"/>
      <c r="O99" s="116"/>
      <c r="P99" s="116"/>
      <c r="R99" s="54">
        <v>7</v>
      </c>
      <c r="S99" s="55" t="s">
        <v>17</v>
      </c>
      <c r="T99" s="97"/>
      <c r="U99" s="78">
        <v>0</v>
      </c>
      <c r="V99" s="78">
        <v>0</v>
      </c>
      <c r="W99" s="78">
        <v>0</v>
      </c>
      <c r="X99" s="78">
        <v>0</v>
      </c>
      <c r="Y99" s="78">
        <v>0</v>
      </c>
      <c r="Z99" s="78">
        <v>0</v>
      </c>
      <c r="AA99" s="56"/>
      <c r="AB99" s="53"/>
      <c r="AC99" s="53">
        <v>0</v>
      </c>
      <c r="AD99" s="56"/>
      <c r="AE99" s="37"/>
      <c r="AF99" s="38"/>
      <c r="AG99" s="54">
        <v>7</v>
      </c>
      <c r="AH99" s="55" t="s">
        <v>17</v>
      </c>
      <c r="AI99" s="78">
        <v>50</v>
      </c>
      <c r="AJ99" s="76">
        <v>0.64349999999999996</v>
      </c>
      <c r="AK99" s="76">
        <v>0.64349999999999996</v>
      </c>
      <c r="AL99" s="76">
        <v>1.0725</v>
      </c>
      <c r="AM99" s="76">
        <v>1666.6666666666667</v>
      </c>
      <c r="AN99" s="57"/>
      <c r="AO99" s="53"/>
      <c r="AP99" s="57">
        <v>1</v>
      </c>
      <c r="AQ99" s="54"/>
    </row>
    <row r="100" spans="1:43" ht="12.95" customHeight="1" x14ac:dyDescent="0.25">
      <c r="A100" s="138"/>
      <c r="B100" s="24"/>
      <c r="C100" s="24"/>
      <c r="D100" s="128"/>
      <c r="E100" s="128"/>
      <c r="F100" s="128"/>
      <c r="G100" s="128"/>
      <c r="H100" s="128"/>
      <c r="I100" s="129"/>
      <c r="J100" s="129"/>
      <c r="K100" s="130"/>
      <c r="L100" s="130"/>
      <c r="M100" s="116"/>
      <c r="N100" s="116"/>
      <c r="O100" s="116"/>
      <c r="P100" s="116"/>
      <c r="R100" s="54">
        <v>8</v>
      </c>
      <c r="S100" s="55" t="s">
        <v>53</v>
      </c>
      <c r="T100" s="97"/>
      <c r="U100" s="78">
        <v>0</v>
      </c>
      <c r="V100" s="78">
        <v>0</v>
      </c>
      <c r="W100" s="78">
        <v>0</v>
      </c>
      <c r="X100" s="78">
        <v>0</v>
      </c>
      <c r="Y100" s="78">
        <v>0</v>
      </c>
      <c r="Z100" s="78">
        <v>0</v>
      </c>
      <c r="AA100" s="56"/>
      <c r="AB100" s="53"/>
      <c r="AC100" s="53">
        <v>0</v>
      </c>
      <c r="AD100" s="56"/>
      <c r="AE100" s="37"/>
      <c r="AF100" s="38"/>
      <c r="AG100" s="54">
        <v>8</v>
      </c>
      <c r="AH100" s="55" t="s">
        <v>53</v>
      </c>
      <c r="AI100" s="78">
        <v>25</v>
      </c>
      <c r="AJ100" s="76">
        <v>16.508649999999999</v>
      </c>
      <c r="AK100" s="76">
        <v>16.508649999999999</v>
      </c>
      <c r="AL100" s="76">
        <v>31.702068000000001</v>
      </c>
      <c r="AM100" s="76">
        <v>1920.3307357052213</v>
      </c>
      <c r="AN100" s="57"/>
      <c r="AO100" s="53"/>
      <c r="AP100" s="57">
        <v>45</v>
      </c>
      <c r="AQ100" s="54"/>
    </row>
    <row r="101" spans="1:43" ht="12.95" customHeight="1" x14ac:dyDescent="0.25">
      <c r="A101" s="138"/>
      <c r="B101" s="24"/>
      <c r="C101" s="24"/>
      <c r="D101" s="128"/>
      <c r="E101" s="128"/>
      <c r="F101" s="128"/>
      <c r="G101" s="128"/>
      <c r="H101" s="128"/>
      <c r="I101" s="129"/>
      <c r="J101" s="129"/>
      <c r="K101" s="130"/>
      <c r="L101" s="130"/>
      <c r="M101" s="116"/>
      <c r="N101" s="116"/>
      <c r="O101" s="116"/>
      <c r="P101" s="116"/>
      <c r="R101" s="54">
        <v>9</v>
      </c>
      <c r="S101" s="55" t="s">
        <v>49</v>
      </c>
      <c r="T101" s="97"/>
      <c r="U101" s="78">
        <v>0</v>
      </c>
      <c r="V101" s="78">
        <v>0</v>
      </c>
      <c r="W101" s="78">
        <v>0</v>
      </c>
      <c r="X101" s="78">
        <v>0</v>
      </c>
      <c r="Y101" s="78">
        <v>0</v>
      </c>
      <c r="Z101" s="78">
        <v>0</v>
      </c>
      <c r="AA101" s="56"/>
      <c r="AB101" s="53"/>
      <c r="AC101" s="53">
        <v>0</v>
      </c>
      <c r="AD101" s="56"/>
      <c r="AE101" s="37"/>
      <c r="AF101" s="38"/>
      <c r="AG101" s="54">
        <v>9</v>
      </c>
      <c r="AH101" s="55" t="s">
        <v>49</v>
      </c>
      <c r="AI101" s="78">
        <v>125</v>
      </c>
      <c r="AJ101" s="76">
        <v>74.338719999999995</v>
      </c>
      <c r="AK101" s="76">
        <v>74.338719999999995</v>
      </c>
      <c r="AL101" s="76">
        <v>122.93203199999999</v>
      </c>
      <c r="AM101" s="76">
        <v>1653.6743166952565</v>
      </c>
      <c r="AN101" s="57"/>
      <c r="AO101" s="53"/>
      <c r="AP101" s="57">
        <v>149</v>
      </c>
      <c r="AQ101" s="54"/>
    </row>
    <row r="102" spans="1:43" ht="12.95" customHeight="1" x14ac:dyDescent="0.25">
      <c r="A102" s="138"/>
      <c r="B102" s="24"/>
      <c r="C102" s="24"/>
      <c r="D102" s="128"/>
      <c r="E102" s="128"/>
      <c r="F102" s="128"/>
      <c r="G102" s="128"/>
      <c r="H102" s="128"/>
      <c r="I102" s="129"/>
      <c r="J102" s="129"/>
      <c r="K102" s="130"/>
      <c r="L102" s="130"/>
      <c r="M102" s="116"/>
      <c r="N102" s="116"/>
      <c r="O102" s="116"/>
      <c r="P102" s="116"/>
      <c r="R102" s="54">
        <v>10</v>
      </c>
      <c r="S102" s="55" t="s">
        <v>8</v>
      </c>
      <c r="T102" s="97"/>
      <c r="U102" s="78">
        <v>0</v>
      </c>
      <c r="V102" s="78">
        <v>0</v>
      </c>
      <c r="W102" s="78">
        <v>0</v>
      </c>
      <c r="X102" s="78">
        <v>0</v>
      </c>
      <c r="Y102" s="78">
        <v>0</v>
      </c>
      <c r="Z102" s="78">
        <v>0</v>
      </c>
      <c r="AA102" s="56"/>
      <c r="AB102" s="53"/>
      <c r="AC102" s="53">
        <v>0</v>
      </c>
      <c r="AD102" s="56"/>
      <c r="AE102" s="37"/>
      <c r="AF102" s="38"/>
      <c r="AG102" s="54">
        <v>10</v>
      </c>
      <c r="AH102" s="55" t="s">
        <v>8</v>
      </c>
      <c r="AI102" s="78">
        <v>50</v>
      </c>
      <c r="AJ102" s="76">
        <v>6.89975</v>
      </c>
      <c r="AK102" s="76">
        <v>6.89975</v>
      </c>
      <c r="AL102" s="76">
        <v>14.319800000000001</v>
      </c>
      <c r="AM102" s="76">
        <v>2075.4085292945397</v>
      </c>
      <c r="AN102" s="57"/>
      <c r="AO102" s="53"/>
      <c r="AP102" s="57">
        <v>16</v>
      </c>
      <c r="AQ102" s="54"/>
    </row>
    <row r="103" spans="1:43" ht="12.95" customHeight="1" x14ac:dyDescent="0.25">
      <c r="A103" s="138"/>
      <c r="B103" s="24"/>
      <c r="C103" s="24"/>
      <c r="D103" s="128"/>
      <c r="E103" s="128"/>
      <c r="F103" s="128"/>
      <c r="G103" s="128"/>
      <c r="H103" s="128"/>
      <c r="I103" s="129"/>
      <c r="J103" s="129"/>
      <c r="K103" s="130"/>
      <c r="L103" s="130"/>
      <c r="M103" s="116"/>
      <c r="N103" s="116"/>
      <c r="O103" s="116"/>
      <c r="P103" s="116"/>
      <c r="R103" s="54">
        <v>11</v>
      </c>
      <c r="S103" s="55" t="s">
        <v>9</v>
      </c>
      <c r="T103" s="97"/>
      <c r="U103" s="78">
        <v>0</v>
      </c>
      <c r="V103" s="78">
        <v>0</v>
      </c>
      <c r="W103" s="78">
        <v>0</v>
      </c>
      <c r="X103" s="78">
        <v>0</v>
      </c>
      <c r="Y103" s="78">
        <v>0</v>
      </c>
      <c r="Z103" s="78">
        <v>0</v>
      </c>
      <c r="AA103" s="56"/>
      <c r="AB103" s="53"/>
      <c r="AC103" s="53">
        <v>0</v>
      </c>
      <c r="AD103" s="56"/>
      <c r="AE103" s="37"/>
      <c r="AF103" s="38"/>
      <c r="AG103" s="54">
        <v>11</v>
      </c>
      <c r="AH103" s="55" t="s">
        <v>9</v>
      </c>
      <c r="AI103" s="78">
        <v>5</v>
      </c>
      <c r="AJ103" s="76">
        <v>1.9882500000000001</v>
      </c>
      <c r="AK103" s="76">
        <v>1.9882500000000001</v>
      </c>
      <c r="AL103" s="76">
        <v>3.8075399999999999</v>
      </c>
      <c r="AM103" s="76">
        <v>1915.0207468879667</v>
      </c>
      <c r="AN103" s="57"/>
      <c r="AO103" s="53"/>
      <c r="AP103" s="57">
        <v>7</v>
      </c>
      <c r="AQ103" s="54"/>
    </row>
    <row r="104" spans="1:43" ht="12.95" customHeight="1" x14ac:dyDescent="0.25">
      <c r="A104" s="138"/>
      <c r="B104" s="24"/>
      <c r="C104" s="24"/>
      <c r="D104" s="128"/>
      <c r="E104" s="128"/>
      <c r="F104" s="128"/>
      <c r="G104" s="128"/>
      <c r="H104" s="128"/>
      <c r="I104" s="129"/>
      <c r="J104" s="129"/>
      <c r="K104" s="130"/>
      <c r="L104" s="130"/>
      <c r="M104" s="116"/>
      <c r="N104" s="116"/>
      <c r="O104" s="116"/>
      <c r="P104" s="116"/>
      <c r="R104" s="54">
        <v>12</v>
      </c>
      <c r="S104" s="55" t="s">
        <v>52</v>
      </c>
      <c r="T104" s="97"/>
      <c r="U104" s="78">
        <v>0</v>
      </c>
      <c r="V104" s="78">
        <v>0</v>
      </c>
      <c r="W104" s="78">
        <v>0</v>
      </c>
      <c r="X104" s="78">
        <v>0</v>
      </c>
      <c r="Y104" s="78">
        <v>0</v>
      </c>
      <c r="Z104" s="78">
        <v>0</v>
      </c>
      <c r="AA104" s="56"/>
      <c r="AB104" s="53"/>
      <c r="AC104" s="53">
        <v>0</v>
      </c>
      <c r="AD104" s="56"/>
      <c r="AE104" s="37"/>
      <c r="AF104" s="38"/>
      <c r="AG104" s="54">
        <v>12</v>
      </c>
      <c r="AH104" s="55" t="s">
        <v>52</v>
      </c>
      <c r="AI104" s="78">
        <v>0</v>
      </c>
      <c r="AJ104" s="76">
        <v>0</v>
      </c>
      <c r="AK104" s="76">
        <v>0</v>
      </c>
      <c r="AL104" s="76">
        <v>0</v>
      </c>
      <c r="AM104" s="76">
        <v>0</v>
      </c>
      <c r="AN104" s="57"/>
      <c r="AO104" s="53"/>
      <c r="AP104" s="57"/>
      <c r="AQ104" s="54"/>
    </row>
    <row r="105" spans="1:43" ht="12.95" customHeight="1" x14ac:dyDescent="0.25">
      <c r="A105" s="138"/>
      <c r="B105" s="24"/>
      <c r="C105" s="24"/>
      <c r="D105" s="128"/>
      <c r="E105" s="128"/>
      <c r="F105" s="128"/>
      <c r="G105" s="128"/>
      <c r="H105" s="128"/>
      <c r="I105" s="129"/>
      <c r="J105" s="129"/>
      <c r="K105" s="130"/>
      <c r="L105" s="130"/>
      <c r="M105" s="116"/>
      <c r="N105" s="116"/>
      <c r="O105" s="116"/>
      <c r="P105" s="116"/>
      <c r="R105" s="54">
        <v>13</v>
      </c>
      <c r="S105" s="55" t="s">
        <v>10</v>
      </c>
      <c r="T105" s="97"/>
      <c r="U105" s="78">
        <v>0</v>
      </c>
      <c r="V105" s="78">
        <v>0</v>
      </c>
      <c r="W105" s="78">
        <v>0</v>
      </c>
      <c r="X105" s="78">
        <v>0</v>
      </c>
      <c r="Y105" s="78">
        <v>0</v>
      </c>
      <c r="Z105" s="78">
        <v>0</v>
      </c>
      <c r="AA105" s="56"/>
      <c r="AB105" s="53"/>
      <c r="AC105" s="53">
        <v>0</v>
      </c>
      <c r="AD105" s="56"/>
      <c r="AE105" s="37"/>
      <c r="AF105" s="38"/>
      <c r="AG105" s="54">
        <v>13</v>
      </c>
      <c r="AH105" s="55" t="s">
        <v>10</v>
      </c>
      <c r="AI105" s="78">
        <v>5</v>
      </c>
      <c r="AJ105" s="76">
        <v>0.84150000000000003</v>
      </c>
      <c r="AK105" s="76">
        <v>0.84150000000000003</v>
      </c>
      <c r="AL105" s="76">
        <v>1.61964</v>
      </c>
      <c r="AM105" s="76">
        <v>1924.705882352941</v>
      </c>
      <c r="AN105" s="57"/>
      <c r="AO105" s="53"/>
      <c r="AP105" s="57">
        <v>2</v>
      </c>
      <c r="AQ105" s="54"/>
    </row>
    <row r="106" spans="1:43" ht="12.95" customHeight="1" x14ac:dyDescent="0.25">
      <c r="A106" s="138"/>
      <c r="B106" s="24"/>
      <c r="C106" s="24"/>
      <c r="D106" s="128"/>
      <c r="E106" s="128"/>
      <c r="F106" s="128"/>
      <c r="G106" s="128"/>
      <c r="H106" s="128"/>
      <c r="I106" s="129"/>
      <c r="J106" s="129"/>
      <c r="K106" s="130"/>
      <c r="L106" s="130"/>
      <c r="M106" s="116"/>
      <c r="N106" s="116"/>
      <c r="O106" s="116"/>
      <c r="P106" s="116"/>
      <c r="R106" s="54">
        <v>14</v>
      </c>
      <c r="S106" s="55" t="s">
        <v>11</v>
      </c>
      <c r="T106" s="97"/>
      <c r="U106" s="78">
        <v>0</v>
      </c>
      <c r="V106" s="78">
        <v>0</v>
      </c>
      <c r="W106" s="78">
        <v>0</v>
      </c>
      <c r="X106" s="78">
        <v>0</v>
      </c>
      <c r="Y106" s="78">
        <v>0</v>
      </c>
      <c r="Z106" s="78">
        <v>0</v>
      </c>
      <c r="AA106" s="56"/>
      <c r="AB106" s="53"/>
      <c r="AC106" s="53">
        <v>0</v>
      </c>
      <c r="AD106" s="56"/>
      <c r="AE106" s="37"/>
      <c r="AF106" s="38"/>
      <c r="AG106" s="54">
        <v>14</v>
      </c>
      <c r="AH106" s="55" t="s">
        <v>11</v>
      </c>
      <c r="AI106" s="78">
        <v>5</v>
      </c>
      <c r="AJ106" s="76">
        <v>2.4255</v>
      </c>
      <c r="AK106" s="76">
        <v>2.4255</v>
      </c>
      <c r="AL106" s="76">
        <v>4.8034799999999995</v>
      </c>
      <c r="AM106" s="76">
        <v>1980.4081632653058</v>
      </c>
      <c r="AN106" s="57"/>
      <c r="AO106" s="53"/>
      <c r="AP106" s="57">
        <v>2</v>
      </c>
      <c r="AQ106" s="54"/>
    </row>
    <row r="107" spans="1:43" ht="12.95" customHeight="1" x14ac:dyDescent="0.25">
      <c r="A107" s="138"/>
      <c r="B107" s="24"/>
      <c r="C107" s="24"/>
      <c r="D107" s="128"/>
      <c r="E107" s="128"/>
      <c r="F107" s="128"/>
      <c r="G107" s="128"/>
      <c r="H107" s="128"/>
      <c r="I107" s="129"/>
      <c r="J107" s="129"/>
      <c r="K107" s="130"/>
      <c r="L107" s="130"/>
      <c r="M107" s="116"/>
      <c r="N107" s="116"/>
      <c r="O107" s="116"/>
      <c r="P107" s="116"/>
      <c r="R107" s="54">
        <v>15</v>
      </c>
      <c r="S107" s="55" t="s">
        <v>54</v>
      </c>
      <c r="T107" s="97"/>
      <c r="U107" s="78">
        <v>0</v>
      </c>
      <c r="V107" s="78">
        <v>0</v>
      </c>
      <c r="W107" s="78">
        <v>0</v>
      </c>
      <c r="X107" s="78">
        <v>0</v>
      </c>
      <c r="Y107" s="78">
        <v>0</v>
      </c>
      <c r="Z107" s="78">
        <v>0</v>
      </c>
      <c r="AA107" s="56"/>
      <c r="AB107" s="53"/>
      <c r="AC107" s="53">
        <v>0</v>
      </c>
      <c r="AD107" s="56"/>
      <c r="AE107" s="37"/>
      <c r="AF107" s="38"/>
      <c r="AG107" s="54">
        <v>15</v>
      </c>
      <c r="AH107" s="55" t="s">
        <v>54</v>
      </c>
      <c r="AI107" s="78">
        <v>0</v>
      </c>
      <c r="AJ107" s="76">
        <v>0</v>
      </c>
      <c r="AK107" s="76">
        <v>0</v>
      </c>
      <c r="AL107" s="76">
        <v>0</v>
      </c>
      <c r="AM107" s="76">
        <v>0</v>
      </c>
      <c r="AN107" s="57"/>
      <c r="AO107" s="53"/>
      <c r="AP107" s="57"/>
      <c r="AQ107" s="54"/>
    </row>
    <row r="108" spans="1:43" ht="12.95" customHeight="1" x14ac:dyDescent="0.25">
      <c r="A108" s="138"/>
      <c r="B108" s="24"/>
      <c r="C108" s="24"/>
      <c r="D108" s="128"/>
      <c r="E108" s="128"/>
      <c r="F108" s="128"/>
      <c r="G108" s="128"/>
      <c r="H108" s="128"/>
      <c r="I108" s="129"/>
      <c r="J108" s="129"/>
      <c r="K108" s="130"/>
      <c r="L108" s="130"/>
      <c r="M108" s="116"/>
      <c r="N108" s="116"/>
      <c r="O108" s="116"/>
      <c r="P108" s="116"/>
      <c r="R108" s="54">
        <v>16</v>
      </c>
      <c r="S108" s="55" t="s">
        <v>12</v>
      </c>
      <c r="T108" s="97">
        <v>150</v>
      </c>
      <c r="U108" s="78">
        <v>64</v>
      </c>
      <c r="V108" s="78">
        <v>65</v>
      </c>
      <c r="W108" s="78">
        <v>6</v>
      </c>
      <c r="X108" s="78">
        <v>135</v>
      </c>
      <c r="Y108" s="78">
        <v>54.6</v>
      </c>
      <c r="Z108" s="78">
        <v>840</v>
      </c>
      <c r="AA108" s="56"/>
      <c r="AB108" s="53"/>
      <c r="AC108" s="53">
        <v>241</v>
      </c>
      <c r="AD108" s="90"/>
      <c r="AE108" s="59"/>
      <c r="AF108" s="60"/>
      <c r="AG108" s="54">
        <v>16</v>
      </c>
      <c r="AH108" s="55" t="s">
        <v>12</v>
      </c>
      <c r="AI108" s="78">
        <v>15</v>
      </c>
      <c r="AJ108" s="76">
        <v>10.780250000000001</v>
      </c>
      <c r="AK108" s="76">
        <v>10.780250000000001</v>
      </c>
      <c r="AL108" s="76">
        <v>20.433780000000002</v>
      </c>
      <c r="AM108" s="76">
        <v>1895.4829433454699</v>
      </c>
      <c r="AN108" s="57"/>
      <c r="AO108" s="53"/>
      <c r="AP108" s="57">
        <v>22</v>
      </c>
      <c r="AQ108" s="54"/>
    </row>
    <row r="109" spans="1:43" ht="12.95" customHeight="1" x14ac:dyDescent="0.25">
      <c r="A109" s="138"/>
      <c r="B109" s="24"/>
      <c r="C109" s="24"/>
      <c r="D109" s="128"/>
      <c r="E109" s="128"/>
      <c r="F109" s="128"/>
      <c r="G109" s="128"/>
      <c r="H109" s="128"/>
      <c r="I109" s="129"/>
      <c r="J109" s="129"/>
      <c r="K109" s="130"/>
      <c r="L109" s="130"/>
      <c r="M109" s="116"/>
      <c r="N109" s="116"/>
      <c r="O109" s="116"/>
      <c r="P109" s="116"/>
      <c r="R109" s="54">
        <v>17</v>
      </c>
      <c r="S109" s="55" t="s">
        <v>13</v>
      </c>
      <c r="T109" s="97"/>
      <c r="U109" s="78">
        <v>0</v>
      </c>
      <c r="V109" s="78">
        <v>0</v>
      </c>
      <c r="W109" s="78">
        <v>0</v>
      </c>
      <c r="X109" s="78">
        <v>0</v>
      </c>
      <c r="Y109" s="78">
        <v>0</v>
      </c>
      <c r="Z109" s="78">
        <v>0</v>
      </c>
      <c r="AA109" s="56"/>
      <c r="AB109" s="53"/>
      <c r="AC109" s="53">
        <v>0</v>
      </c>
      <c r="AD109" s="90"/>
      <c r="AE109" s="59"/>
      <c r="AF109" s="60"/>
      <c r="AG109" s="54">
        <v>17</v>
      </c>
      <c r="AH109" s="55" t="s">
        <v>13</v>
      </c>
      <c r="AI109" s="78">
        <v>5</v>
      </c>
      <c r="AJ109" s="76">
        <v>2</v>
      </c>
      <c r="AK109" s="76">
        <v>2</v>
      </c>
      <c r="AL109" s="76">
        <v>2.3904000000000001</v>
      </c>
      <c r="AM109" s="76">
        <v>1195.2</v>
      </c>
      <c r="AN109" s="57"/>
      <c r="AO109" s="53"/>
      <c r="AP109" s="57">
        <v>4</v>
      </c>
      <c r="AQ109" s="54"/>
    </row>
    <row r="110" spans="1:43" ht="12.95" customHeight="1" x14ac:dyDescent="0.25">
      <c r="A110" s="138"/>
      <c r="B110" s="24"/>
      <c r="C110" s="24"/>
      <c r="D110" s="128"/>
      <c r="E110" s="128"/>
      <c r="F110" s="128"/>
      <c r="G110" s="128"/>
      <c r="H110" s="128"/>
      <c r="I110" s="129"/>
      <c r="J110" s="129"/>
      <c r="K110" s="130"/>
      <c r="L110" s="130"/>
      <c r="M110" s="116"/>
      <c r="N110" s="116"/>
      <c r="O110" s="116"/>
      <c r="P110" s="116"/>
      <c r="R110" s="54">
        <v>18</v>
      </c>
      <c r="S110" s="55" t="s">
        <v>14</v>
      </c>
      <c r="T110" s="97">
        <v>300</v>
      </c>
      <c r="U110" s="78">
        <v>168</v>
      </c>
      <c r="V110" s="78">
        <v>84</v>
      </c>
      <c r="W110" s="78">
        <v>3</v>
      </c>
      <c r="X110" s="78">
        <v>255</v>
      </c>
      <c r="Y110" s="78">
        <v>66.149999999999991</v>
      </c>
      <c r="Z110" s="78">
        <v>787.49999999999989</v>
      </c>
      <c r="AA110" s="56"/>
      <c r="AB110" s="53"/>
      <c r="AC110" s="53">
        <v>464</v>
      </c>
      <c r="AD110" s="90"/>
      <c r="AE110" s="59"/>
      <c r="AF110" s="60"/>
      <c r="AG110" s="54">
        <v>18</v>
      </c>
      <c r="AH110" s="55" t="s">
        <v>14</v>
      </c>
      <c r="AI110" s="78">
        <v>0</v>
      </c>
      <c r="AJ110" s="76">
        <v>0</v>
      </c>
      <c r="AK110" s="76">
        <v>0</v>
      </c>
      <c r="AL110" s="76">
        <v>0</v>
      </c>
      <c r="AM110" s="76">
        <v>0</v>
      </c>
      <c r="AN110" s="57"/>
      <c r="AO110" s="53"/>
      <c r="AP110" s="57"/>
      <c r="AQ110" s="54"/>
    </row>
    <row r="111" spans="1:43" ht="12.95" customHeight="1" x14ac:dyDescent="0.25">
      <c r="A111" s="138"/>
      <c r="B111" s="24"/>
      <c r="C111" s="24"/>
      <c r="D111" s="128"/>
      <c r="E111" s="128"/>
      <c r="F111" s="128"/>
      <c r="G111" s="128"/>
      <c r="H111" s="128"/>
      <c r="I111" s="129"/>
      <c r="J111" s="129"/>
      <c r="K111" s="130"/>
      <c r="L111" s="130"/>
      <c r="M111" s="116"/>
      <c r="N111" s="116"/>
      <c r="O111" s="116"/>
      <c r="P111" s="116"/>
      <c r="R111" s="54">
        <v>19</v>
      </c>
      <c r="S111" s="55" t="s">
        <v>15</v>
      </c>
      <c r="T111" s="97"/>
      <c r="U111" s="78">
        <v>0</v>
      </c>
      <c r="V111" s="78">
        <v>0</v>
      </c>
      <c r="W111" s="78">
        <v>0</v>
      </c>
      <c r="X111" s="78">
        <v>0</v>
      </c>
      <c r="Y111" s="78">
        <v>0</v>
      </c>
      <c r="Z111" s="78">
        <v>0</v>
      </c>
      <c r="AA111" s="56"/>
      <c r="AB111" s="53"/>
      <c r="AC111" s="53">
        <v>0</v>
      </c>
      <c r="AD111" s="56"/>
      <c r="AE111" s="61"/>
      <c r="AF111" s="61"/>
      <c r="AG111" s="54">
        <v>19</v>
      </c>
      <c r="AH111" s="55" t="s">
        <v>15</v>
      </c>
      <c r="AI111" s="78">
        <v>0</v>
      </c>
      <c r="AJ111" s="76">
        <v>0</v>
      </c>
      <c r="AK111" s="76">
        <v>0</v>
      </c>
      <c r="AL111" s="76">
        <v>0</v>
      </c>
      <c r="AM111" s="76">
        <v>0</v>
      </c>
      <c r="AN111" s="57"/>
      <c r="AO111" s="53"/>
      <c r="AP111" s="57"/>
      <c r="AQ111" s="54"/>
    </row>
    <row r="112" spans="1:43" ht="12.95" customHeight="1" x14ac:dyDescent="0.25">
      <c r="A112" s="138"/>
      <c r="B112" s="24"/>
      <c r="C112" s="24"/>
      <c r="D112" s="128"/>
      <c r="E112" s="128"/>
      <c r="F112" s="128"/>
      <c r="G112" s="128"/>
      <c r="H112" s="128"/>
      <c r="I112" s="129"/>
      <c r="J112" s="129"/>
      <c r="K112" s="130"/>
      <c r="L112" s="130"/>
      <c r="M112" s="116"/>
      <c r="N112" s="116"/>
      <c r="O112" s="116"/>
      <c r="P112" s="116"/>
      <c r="R112" s="54">
        <v>20</v>
      </c>
      <c r="S112" s="55" t="s">
        <v>55</v>
      </c>
      <c r="T112" s="97"/>
      <c r="U112" s="78">
        <v>0</v>
      </c>
      <c r="V112" s="78">
        <v>0</v>
      </c>
      <c r="W112" s="78">
        <v>0</v>
      </c>
      <c r="X112" s="78">
        <v>0</v>
      </c>
      <c r="Y112" s="78">
        <v>0</v>
      </c>
      <c r="Z112" s="78">
        <v>0</v>
      </c>
      <c r="AA112" s="56"/>
      <c r="AB112" s="53"/>
      <c r="AC112" s="53">
        <v>0</v>
      </c>
      <c r="AD112" s="56"/>
      <c r="AE112" s="19"/>
      <c r="AF112" s="19"/>
      <c r="AG112" s="54">
        <v>20</v>
      </c>
      <c r="AH112" s="55" t="s">
        <v>55</v>
      </c>
      <c r="AI112" s="78">
        <v>5</v>
      </c>
      <c r="AJ112" s="76">
        <v>2.25</v>
      </c>
      <c r="AK112" s="76">
        <v>2.25</v>
      </c>
      <c r="AL112" s="76">
        <v>2.67</v>
      </c>
      <c r="AM112" s="76">
        <v>1186.6666666666665</v>
      </c>
      <c r="AN112" s="57"/>
      <c r="AO112" s="53"/>
      <c r="AP112" s="57">
        <v>2</v>
      </c>
      <c r="AQ112" s="54"/>
    </row>
    <row r="113" spans="1:43" ht="12.95" customHeight="1" x14ac:dyDescent="0.25">
      <c r="A113" s="138"/>
      <c r="B113" s="24"/>
      <c r="C113" s="24"/>
      <c r="D113" s="128"/>
      <c r="E113" s="128"/>
      <c r="F113" s="128"/>
      <c r="G113" s="128"/>
      <c r="H113" s="128"/>
      <c r="I113" s="129"/>
      <c r="J113" s="129"/>
      <c r="K113" s="130"/>
      <c r="L113" s="130"/>
      <c r="M113" s="116"/>
      <c r="N113" s="116"/>
      <c r="O113" s="116"/>
      <c r="P113" s="116"/>
      <c r="R113" s="54">
        <v>21</v>
      </c>
      <c r="S113" s="52" t="s">
        <v>16</v>
      </c>
      <c r="T113" s="96"/>
      <c r="U113" s="78">
        <v>0</v>
      </c>
      <c r="V113" s="78">
        <v>0</v>
      </c>
      <c r="W113" s="78">
        <v>0</v>
      </c>
      <c r="X113" s="78">
        <v>0</v>
      </c>
      <c r="Y113" s="78">
        <v>0</v>
      </c>
      <c r="Z113" s="78">
        <v>0</v>
      </c>
      <c r="AA113" s="82"/>
      <c r="AB113" s="53"/>
      <c r="AC113" s="41">
        <v>0</v>
      </c>
      <c r="AD113" s="56"/>
      <c r="AE113" s="19"/>
      <c r="AF113" s="19"/>
      <c r="AG113" s="54">
        <v>21</v>
      </c>
      <c r="AH113" s="52" t="s">
        <v>16</v>
      </c>
      <c r="AI113" s="17">
        <v>0</v>
      </c>
      <c r="AJ113" s="76">
        <v>0</v>
      </c>
      <c r="AK113" s="76">
        <v>0</v>
      </c>
      <c r="AL113" s="76">
        <v>0</v>
      </c>
      <c r="AM113" s="76">
        <v>0</v>
      </c>
      <c r="AN113" s="63"/>
      <c r="AO113" s="53"/>
      <c r="AP113" s="63"/>
      <c r="AQ113" s="51"/>
    </row>
    <row r="114" spans="1:43" ht="12.95" customHeight="1" x14ac:dyDescent="0.25">
      <c r="A114" s="138"/>
      <c r="B114" s="24"/>
      <c r="C114" s="24"/>
      <c r="D114" s="128"/>
      <c r="E114" s="128"/>
      <c r="F114" s="128"/>
      <c r="G114" s="128"/>
      <c r="H114" s="128"/>
      <c r="I114" s="129"/>
      <c r="J114" s="129"/>
      <c r="K114" s="130"/>
      <c r="L114" s="130"/>
      <c r="M114" s="116"/>
      <c r="N114" s="116"/>
      <c r="O114" s="116"/>
      <c r="P114" s="116"/>
      <c r="R114" s="202" t="s">
        <v>56</v>
      </c>
      <c r="S114" s="203"/>
      <c r="T114" s="98">
        <f>SUM(T93:T113)</f>
        <v>450</v>
      </c>
      <c r="U114" s="98">
        <f t="shared" ref="U114:Y114" si="7">SUM(U93:U113)</f>
        <v>232</v>
      </c>
      <c r="V114" s="98">
        <f t="shared" si="7"/>
        <v>149</v>
      </c>
      <c r="W114" s="98">
        <f t="shared" si="7"/>
        <v>9</v>
      </c>
      <c r="X114" s="98">
        <f t="shared" si="7"/>
        <v>390</v>
      </c>
      <c r="Y114" s="98">
        <f t="shared" si="7"/>
        <v>120.75</v>
      </c>
      <c r="Z114" s="98">
        <f>SUM(Z93:Z113)/2</f>
        <v>813.75</v>
      </c>
      <c r="AA114" s="64"/>
      <c r="AB114" s="110">
        <v>60000</v>
      </c>
      <c r="AC114" s="65">
        <f>SUM(AC93:AC113)</f>
        <v>705</v>
      </c>
      <c r="AD114" s="64"/>
      <c r="AE114" s="61"/>
      <c r="AF114" s="61"/>
      <c r="AG114" s="202" t="s">
        <v>56</v>
      </c>
      <c r="AH114" s="203"/>
      <c r="AI114" s="18">
        <f>SUM(AI93:AI113)</f>
        <v>735</v>
      </c>
      <c r="AJ114" s="18">
        <f t="shared" ref="AJ114:AL114" si="8">SUM(AJ93:AJ113)</f>
        <v>201.37437</v>
      </c>
      <c r="AK114" s="18">
        <f t="shared" si="8"/>
        <v>201.37437</v>
      </c>
      <c r="AL114" s="18">
        <f t="shared" si="8"/>
        <v>348.09283999999997</v>
      </c>
      <c r="AM114" s="18">
        <f>SUM(AM93:AM113)/14</f>
        <v>1799.8984642417283</v>
      </c>
      <c r="AN114" s="18"/>
      <c r="AO114" s="18">
        <v>49000</v>
      </c>
      <c r="AP114" s="66">
        <f>SUM(AP93:AP113)</f>
        <v>402</v>
      </c>
      <c r="AQ114" s="64"/>
    </row>
    <row r="115" spans="1:43" ht="12.95" customHeight="1" x14ac:dyDescent="0.3">
      <c r="A115" s="230"/>
      <c r="B115" s="230"/>
      <c r="C115" s="138"/>
      <c r="D115" s="102"/>
      <c r="E115" s="102"/>
      <c r="F115" s="102"/>
      <c r="G115" s="102"/>
      <c r="H115" s="102"/>
      <c r="I115" s="102"/>
      <c r="J115" s="102"/>
      <c r="K115" s="102"/>
      <c r="L115" s="102"/>
      <c r="M115" s="117"/>
      <c r="N115" s="117"/>
      <c r="O115" s="117"/>
      <c r="P115" s="117"/>
      <c r="R115" s="20"/>
      <c r="S115" s="20"/>
      <c r="T115" s="20"/>
      <c r="U115" s="20"/>
      <c r="V115" s="20"/>
      <c r="W115" s="20"/>
      <c r="X115" s="20"/>
      <c r="Y115" s="20"/>
      <c r="Z115" s="68"/>
      <c r="AA115" s="21"/>
      <c r="AB115" s="21"/>
      <c r="AC115" s="21"/>
      <c r="AD115" s="21"/>
      <c r="AE115" s="19"/>
      <c r="AF115" s="19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</row>
    <row r="116" spans="1:43" ht="12.95" customHeight="1" x14ac:dyDescent="0.3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68"/>
      <c r="L116" s="68"/>
      <c r="M116" s="113"/>
      <c r="N116" s="113"/>
      <c r="O116" s="113"/>
      <c r="P116" s="113"/>
      <c r="R116" s="7" t="s">
        <v>128</v>
      </c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19"/>
      <c r="AF116" s="19"/>
      <c r="AG116" s="19"/>
      <c r="AH116" s="19" t="s">
        <v>67</v>
      </c>
      <c r="AI116" s="19" t="s">
        <v>68</v>
      </c>
      <c r="AJ116" s="19"/>
      <c r="AK116" s="19"/>
      <c r="AL116" s="12"/>
      <c r="AM116" s="12"/>
      <c r="AN116" s="12"/>
      <c r="AO116" s="12"/>
      <c r="AP116" s="12"/>
      <c r="AQ116" s="12"/>
    </row>
    <row r="117" spans="1:43" ht="12.95" customHeight="1" x14ac:dyDescent="0.2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R117" s="7" t="s">
        <v>41</v>
      </c>
      <c r="S117" s="7" t="s">
        <v>129</v>
      </c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19"/>
      <c r="AF117" s="19"/>
      <c r="AG117" s="61"/>
      <c r="AH117" s="19"/>
      <c r="AI117" s="19"/>
      <c r="AJ117" s="19"/>
      <c r="AK117" s="19"/>
      <c r="AL117" s="12"/>
      <c r="AM117" s="12"/>
      <c r="AN117" s="12"/>
      <c r="AO117" s="12"/>
      <c r="AP117" s="12"/>
      <c r="AQ117" s="12"/>
    </row>
    <row r="118" spans="1:43" ht="12.95" customHeight="1" x14ac:dyDescent="0.2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R118" s="7" t="s">
        <v>42</v>
      </c>
      <c r="S118" s="7" t="s">
        <v>130</v>
      </c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19"/>
      <c r="AF118" s="19"/>
      <c r="AG118" s="19"/>
      <c r="AH118" s="19"/>
      <c r="AI118" s="12"/>
      <c r="AJ118" s="12"/>
      <c r="AK118" s="12"/>
      <c r="AL118" s="12" t="s">
        <v>29</v>
      </c>
      <c r="AM118" s="12"/>
      <c r="AN118" s="12"/>
      <c r="AO118" s="12"/>
      <c r="AP118" s="12"/>
      <c r="AQ118" s="12"/>
    </row>
    <row r="119" spans="1:43" ht="12.95" customHeight="1" x14ac:dyDescent="0.2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R119" s="7" t="s">
        <v>43</v>
      </c>
      <c r="S119" s="7" t="s">
        <v>131</v>
      </c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19"/>
      <c r="AF119" s="19"/>
      <c r="AG119" s="19" t="s">
        <v>29</v>
      </c>
      <c r="AH119" s="19"/>
      <c r="AI119" s="12"/>
      <c r="AJ119" s="12"/>
      <c r="AK119" s="12"/>
      <c r="AL119" s="12"/>
      <c r="AM119" s="12"/>
      <c r="AN119" s="12"/>
      <c r="AO119" s="70"/>
      <c r="AP119" s="12"/>
      <c r="AQ119" s="12"/>
    </row>
    <row r="120" spans="1:43" ht="12.95" customHeight="1" x14ac:dyDescent="0.25">
      <c r="A120" s="118"/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19"/>
      <c r="AF120" s="19"/>
      <c r="AG120" s="19"/>
      <c r="AH120" s="19"/>
      <c r="AI120" s="12"/>
      <c r="AJ120" s="12"/>
      <c r="AK120" s="12"/>
      <c r="AL120" s="12"/>
      <c r="AM120" s="12"/>
      <c r="AN120" s="12"/>
      <c r="AO120" s="12"/>
      <c r="AP120" s="12"/>
      <c r="AQ120" s="12"/>
    </row>
    <row r="121" spans="1:43" ht="12.95" customHeight="1" thickBot="1" x14ac:dyDescent="0.3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AE121" s="19"/>
      <c r="AF121" s="19"/>
      <c r="AG121" s="19"/>
      <c r="AH121" s="19"/>
      <c r="AI121" s="12"/>
      <c r="AJ121" s="12"/>
      <c r="AK121" s="12"/>
      <c r="AL121" s="12"/>
      <c r="AM121" s="12"/>
      <c r="AN121" s="12"/>
      <c r="AO121" s="12"/>
      <c r="AP121" s="12"/>
      <c r="AQ121" s="12"/>
    </row>
    <row r="122" spans="1:43" ht="12.95" customHeight="1" thickTop="1" x14ac:dyDescent="0.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1"/>
      <c r="N122" s="21"/>
      <c r="O122" s="21"/>
      <c r="P122" s="21"/>
      <c r="R122" s="20"/>
      <c r="S122" s="22"/>
      <c r="T122" s="187" t="s">
        <v>69</v>
      </c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9"/>
      <c r="AE122" s="23"/>
      <c r="AF122" s="23"/>
      <c r="AG122" s="14"/>
      <c r="AH122" s="24"/>
      <c r="AI122" s="204" t="s">
        <v>88</v>
      </c>
      <c r="AJ122" s="205"/>
      <c r="AK122" s="205"/>
      <c r="AL122" s="205"/>
      <c r="AM122" s="205"/>
      <c r="AN122" s="205"/>
      <c r="AO122" s="205"/>
      <c r="AP122" s="205"/>
      <c r="AQ122" s="206"/>
    </row>
    <row r="123" spans="1:43" ht="12.95" customHeight="1" x14ac:dyDescent="0.3">
      <c r="A123" s="100"/>
      <c r="B123" s="99"/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R123" s="20"/>
      <c r="S123" s="22"/>
      <c r="T123" s="190" t="s">
        <v>73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2"/>
      <c r="AE123" s="23"/>
      <c r="AF123" s="23"/>
      <c r="AG123" s="12"/>
      <c r="AH123" s="25"/>
      <c r="AI123" s="207" t="s">
        <v>89</v>
      </c>
      <c r="AJ123" s="208"/>
      <c r="AK123" s="208"/>
      <c r="AL123" s="208"/>
      <c r="AM123" s="208"/>
      <c r="AN123" s="208"/>
      <c r="AO123" s="208"/>
      <c r="AP123" s="208"/>
      <c r="AQ123" s="209"/>
    </row>
    <row r="124" spans="1:43" ht="12.95" customHeight="1" thickBot="1" x14ac:dyDescent="0.35">
      <c r="A124" s="100"/>
      <c r="B124" s="99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R124" s="20"/>
      <c r="S124" s="22"/>
      <c r="T124" s="193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5"/>
      <c r="AE124" s="23"/>
      <c r="AF124" s="23"/>
      <c r="AG124" s="12"/>
      <c r="AH124" s="25"/>
      <c r="AI124" s="210"/>
      <c r="AJ124" s="211"/>
      <c r="AK124" s="211"/>
      <c r="AL124" s="211"/>
      <c r="AM124" s="211"/>
      <c r="AN124" s="211"/>
      <c r="AO124" s="211"/>
      <c r="AP124" s="211"/>
      <c r="AQ124" s="212"/>
    </row>
    <row r="125" spans="1:43" ht="12.95" customHeight="1" thickTop="1" x14ac:dyDescent="0.3">
      <c r="A125" s="100"/>
      <c r="B125" s="99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1"/>
      <c r="AC125" s="21"/>
      <c r="AD125" s="21"/>
      <c r="AE125" s="19"/>
      <c r="AF125" s="19"/>
      <c r="AG125" s="12"/>
      <c r="AH125" s="25"/>
      <c r="AI125" s="13"/>
      <c r="AJ125" s="13"/>
      <c r="AK125" s="13"/>
      <c r="AL125" s="13"/>
      <c r="AM125" s="13"/>
      <c r="AN125" s="13"/>
      <c r="AO125" s="13"/>
      <c r="AP125" s="13"/>
      <c r="AQ125" s="13"/>
    </row>
    <row r="126" spans="1:43" ht="12.95" customHeight="1" x14ac:dyDescent="0.3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13"/>
      <c r="N126" s="113"/>
      <c r="O126" s="113"/>
      <c r="P126" s="113"/>
      <c r="R126" s="12"/>
      <c r="S126" s="26" t="s">
        <v>70</v>
      </c>
      <c r="T126" s="12" t="s">
        <v>71</v>
      </c>
      <c r="U126" s="12"/>
      <c r="V126" s="12"/>
      <c r="W126" s="12"/>
      <c r="X126" s="12"/>
      <c r="Y126" s="12"/>
      <c r="Z126" s="12"/>
      <c r="AA126" s="27"/>
      <c r="AB126" s="27"/>
      <c r="AC126" s="112" t="s">
        <v>72</v>
      </c>
      <c r="AD126" s="28">
        <v>2023</v>
      </c>
      <c r="AE126" s="19"/>
      <c r="AF126" s="19"/>
      <c r="AG126" s="12"/>
      <c r="AH126" s="12"/>
      <c r="AI126" s="12"/>
      <c r="AJ126" s="12"/>
      <c r="AK126" s="12"/>
      <c r="AL126" s="12"/>
      <c r="AM126" s="12"/>
      <c r="AN126" s="12"/>
      <c r="AO126" s="12"/>
      <c r="AP126" s="27"/>
      <c r="AQ126" s="27"/>
    </row>
    <row r="127" spans="1:43" ht="12.95" customHeight="1" x14ac:dyDescent="0.25">
      <c r="A127" s="19"/>
      <c r="B127" s="1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16"/>
      <c r="N127" s="116"/>
      <c r="O127" s="116"/>
      <c r="P127" s="114"/>
      <c r="R127" s="12"/>
      <c r="S127" s="29" t="s">
        <v>31</v>
      </c>
      <c r="T127" s="30" t="s">
        <v>92</v>
      </c>
      <c r="U127" s="12"/>
      <c r="V127" s="12" t="s">
        <v>29</v>
      </c>
      <c r="W127" s="12"/>
      <c r="X127" s="12" t="s">
        <v>29</v>
      </c>
      <c r="Y127" s="12" t="s">
        <v>29</v>
      </c>
      <c r="Z127" s="31"/>
      <c r="AA127" s="27"/>
      <c r="AB127" s="27"/>
      <c r="AC127" s="112" t="s">
        <v>90</v>
      </c>
      <c r="AD127" s="32" t="s">
        <v>21</v>
      </c>
      <c r="AE127" s="19"/>
      <c r="AF127" s="19"/>
      <c r="AG127" s="19"/>
      <c r="AH127" s="26" t="s">
        <v>70</v>
      </c>
      <c r="AI127" s="12" t="s">
        <v>71</v>
      </c>
      <c r="AJ127" s="12"/>
      <c r="AK127" s="12"/>
      <c r="AL127" s="12" t="s">
        <v>29</v>
      </c>
      <c r="AM127" s="12" t="s">
        <v>29</v>
      </c>
      <c r="AN127" s="12" t="s">
        <v>29</v>
      </c>
      <c r="AO127" s="31"/>
      <c r="AP127" s="112" t="s">
        <v>72</v>
      </c>
      <c r="AQ127" s="28">
        <v>2023</v>
      </c>
    </row>
    <row r="128" spans="1:43" ht="12.95" customHeight="1" x14ac:dyDescent="0.25">
      <c r="A128" s="19"/>
      <c r="B128" s="120"/>
      <c r="C128" s="121"/>
      <c r="D128" s="19"/>
      <c r="E128" s="19"/>
      <c r="F128" s="19"/>
      <c r="G128" s="19"/>
      <c r="H128" s="19"/>
      <c r="I128" s="19"/>
      <c r="J128" s="19"/>
      <c r="K128" s="104"/>
      <c r="L128" s="104"/>
      <c r="M128" s="116"/>
      <c r="N128" s="116"/>
      <c r="O128" s="116"/>
      <c r="P128" s="115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27"/>
      <c r="AC128" s="27"/>
      <c r="AD128" s="27"/>
      <c r="AE128" s="19"/>
      <c r="AF128" s="19"/>
      <c r="AG128" s="33"/>
      <c r="AH128" s="29" t="s">
        <v>31</v>
      </c>
      <c r="AI128" s="149" t="s">
        <v>118</v>
      </c>
      <c r="AJ128" s="12"/>
      <c r="AK128" s="12"/>
      <c r="AL128" s="12"/>
      <c r="AM128" s="27"/>
      <c r="AN128" s="27"/>
      <c r="AO128" s="27"/>
      <c r="AP128" s="112" t="s">
        <v>90</v>
      </c>
      <c r="AQ128" s="32" t="s">
        <v>21</v>
      </c>
    </row>
    <row r="129" spans="1:43" ht="12.95" customHeight="1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16"/>
      <c r="N129" s="116"/>
      <c r="O129" s="116"/>
      <c r="P129" s="116"/>
      <c r="R129" s="184" t="s">
        <v>2</v>
      </c>
      <c r="S129" s="34"/>
      <c r="T129" s="196" t="s">
        <v>38</v>
      </c>
      <c r="U129" s="197"/>
      <c r="V129" s="197"/>
      <c r="W129" s="197"/>
      <c r="X129" s="198"/>
      <c r="Y129" s="35" t="s">
        <v>39</v>
      </c>
      <c r="Z129" s="35" t="s">
        <v>65</v>
      </c>
      <c r="AA129" s="36" t="s">
        <v>74</v>
      </c>
      <c r="AB129" s="36" t="s">
        <v>62</v>
      </c>
      <c r="AC129" s="36" t="s">
        <v>0</v>
      </c>
      <c r="AD129" s="36"/>
      <c r="AE129" s="37"/>
      <c r="AF129" s="38"/>
      <c r="AG129" s="184" t="s">
        <v>59</v>
      </c>
      <c r="AH129" s="184" t="s">
        <v>57</v>
      </c>
      <c r="AI129" s="196" t="s">
        <v>38</v>
      </c>
      <c r="AJ129" s="197"/>
      <c r="AK129" s="198"/>
      <c r="AL129" s="35" t="s">
        <v>39</v>
      </c>
      <c r="AM129" s="35" t="s">
        <v>65</v>
      </c>
      <c r="AN129" s="36" t="s">
        <v>74</v>
      </c>
      <c r="AO129" s="36" t="s">
        <v>62</v>
      </c>
      <c r="AP129" s="36" t="s">
        <v>0</v>
      </c>
      <c r="AQ129" s="36"/>
    </row>
    <row r="130" spans="1:43" ht="12.95" customHeight="1" x14ac:dyDescent="0.25">
      <c r="A130" s="230"/>
      <c r="B130" s="104"/>
      <c r="C130" s="230"/>
      <c r="D130" s="230"/>
      <c r="E130" s="230"/>
      <c r="F130" s="230"/>
      <c r="G130" s="230"/>
      <c r="H130" s="230"/>
      <c r="I130" s="138"/>
      <c r="J130" s="138"/>
      <c r="K130" s="138"/>
      <c r="L130" s="138"/>
      <c r="M130" s="116"/>
      <c r="N130" s="116"/>
      <c r="O130" s="116"/>
      <c r="P130" s="116"/>
      <c r="R130" s="185"/>
      <c r="S130" s="39" t="s">
        <v>75</v>
      </c>
      <c r="T130" s="199"/>
      <c r="U130" s="200"/>
      <c r="V130" s="200"/>
      <c r="W130" s="200"/>
      <c r="X130" s="201"/>
      <c r="Y130" s="40" t="s">
        <v>97</v>
      </c>
      <c r="Z130" s="40" t="s">
        <v>76</v>
      </c>
      <c r="AA130" s="41" t="s">
        <v>39</v>
      </c>
      <c r="AB130" s="41" t="s">
        <v>77</v>
      </c>
      <c r="AC130" s="41" t="s">
        <v>78</v>
      </c>
      <c r="AD130" s="41" t="s">
        <v>1</v>
      </c>
      <c r="AE130" s="37"/>
      <c r="AF130" s="38"/>
      <c r="AG130" s="185"/>
      <c r="AH130" s="185"/>
      <c r="AI130" s="199"/>
      <c r="AJ130" s="200"/>
      <c r="AK130" s="201"/>
      <c r="AL130" s="40" t="s">
        <v>97</v>
      </c>
      <c r="AM130" s="40" t="s">
        <v>76</v>
      </c>
      <c r="AN130" s="41" t="s">
        <v>39</v>
      </c>
      <c r="AO130" s="41" t="s">
        <v>77</v>
      </c>
      <c r="AP130" s="41" t="s">
        <v>78</v>
      </c>
      <c r="AQ130" s="41" t="s">
        <v>1</v>
      </c>
    </row>
    <row r="131" spans="1:43" ht="12.95" customHeight="1" x14ac:dyDescent="0.25">
      <c r="A131" s="230"/>
      <c r="B131" s="138"/>
      <c r="C131" s="230"/>
      <c r="D131" s="230"/>
      <c r="E131" s="230"/>
      <c r="F131" s="230"/>
      <c r="G131" s="230"/>
      <c r="H131" s="230"/>
      <c r="I131" s="138"/>
      <c r="J131" s="138"/>
      <c r="K131" s="138"/>
      <c r="L131" s="138"/>
      <c r="M131" s="116"/>
      <c r="N131" s="116"/>
      <c r="O131" s="116"/>
      <c r="P131" s="116"/>
      <c r="R131" s="186"/>
      <c r="S131" s="42"/>
      <c r="T131" s="43" t="s">
        <v>79</v>
      </c>
      <c r="U131" s="43" t="s">
        <v>41</v>
      </c>
      <c r="V131" s="43" t="s">
        <v>42</v>
      </c>
      <c r="W131" s="15" t="s">
        <v>43</v>
      </c>
      <c r="X131" s="44" t="s">
        <v>80</v>
      </c>
      <c r="Y131" s="15" t="s">
        <v>45</v>
      </c>
      <c r="Z131" s="15" t="s">
        <v>61</v>
      </c>
      <c r="AA131" s="45"/>
      <c r="AB131" s="45" t="s">
        <v>81</v>
      </c>
      <c r="AC131" s="45" t="s">
        <v>82</v>
      </c>
      <c r="AD131" s="45"/>
      <c r="AE131" s="37"/>
      <c r="AF131" s="38"/>
      <c r="AG131" s="186"/>
      <c r="AH131" s="186"/>
      <c r="AI131" s="16" t="s">
        <v>79</v>
      </c>
      <c r="AJ131" s="16" t="s">
        <v>23</v>
      </c>
      <c r="AK131" s="46" t="s">
        <v>66</v>
      </c>
      <c r="AL131" s="15" t="s">
        <v>45</v>
      </c>
      <c r="AM131" s="15" t="s">
        <v>61</v>
      </c>
      <c r="AN131" s="45"/>
      <c r="AO131" s="45" t="s">
        <v>81</v>
      </c>
      <c r="AP131" s="45" t="s">
        <v>82</v>
      </c>
      <c r="AQ131" s="45"/>
    </row>
    <row r="132" spans="1:43" ht="12.95" customHeight="1" x14ac:dyDescent="0.25">
      <c r="A132" s="230"/>
      <c r="B132" s="104"/>
      <c r="C132" s="138"/>
      <c r="D132" s="138"/>
      <c r="E132" s="138"/>
      <c r="F132" s="138"/>
      <c r="G132" s="138"/>
      <c r="H132" s="103"/>
      <c r="I132" s="138"/>
      <c r="J132" s="138"/>
      <c r="K132" s="138"/>
      <c r="L132" s="138"/>
      <c r="M132" s="116"/>
      <c r="N132" s="116"/>
      <c r="O132" s="116"/>
      <c r="P132" s="116"/>
      <c r="R132" s="16">
        <v>1</v>
      </c>
      <c r="S132" s="16">
        <v>2</v>
      </c>
      <c r="T132" s="16">
        <v>3</v>
      </c>
      <c r="U132" s="16">
        <v>4</v>
      </c>
      <c r="V132" s="16">
        <v>5</v>
      </c>
      <c r="W132" s="16">
        <v>6</v>
      </c>
      <c r="X132" s="87" t="s">
        <v>83</v>
      </c>
      <c r="Y132" s="16">
        <v>8</v>
      </c>
      <c r="Z132" s="16" t="s">
        <v>84</v>
      </c>
      <c r="AA132" s="153">
        <v>10</v>
      </c>
      <c r="AB132" s="153">
        <v>11</v>
      </c>
      <c r="AC132" s="153">
        <v>12</v>
      </c>
      <c r="AD132" s="153">
        <v>13</v>
      </c>
      <c r="AE132" s="37"/>
      <c r="AF132" s="38"/>
      <c r="AG132" s="16">
        <v>1</v>
      </c>
      <c r="AH132" s="16">
        <v>2</v>
      </c>
      <c r="AI132" s="16">
        <v>3</v>
      </c>
      <c r="AJ132" s="16">
        <v>4</v>
      </c>
      <c r="AK132" s="16">
        <v>5</v>
      </c>
      <c r="AL132" s="16">
        <v>6</v>
      </c>
      <c r="AM132" s="16">
        <v>7</v>
      </c>
      <c r="AN132" s="16">
        <v>8</v>
      </c>
      <c r="AO132" s="16">
        <v>9</v>
      </c>
      <c r="AP132" s="16">
        <v>10</v>
      </c>
      <c r="AQ132" s="16">
        <v>11</v>
      </c>
    </row>
    <row r="133" spans="1:43" ht="12.95" customHeight="1" x14ac:dyDescent="0.25">
      <c r="A133" s="138"/>
      <c r="B133" s="138"/>
      <c r="C133" s="138"/>
      <c r="D133" s="138"/>
      <c r="E133" s="138"/>
      <c r="F133" s="138"/>
      <c r="G133" s="138"/>
      <c r="H133" s="103"/>
      <c r="I133" s="138"/>
      <c r="J133" s="138"/>
      <c r="K133" s="138"/>
      <c r="L133" s="138"/>
      <c r="M133" s="116"/>
      <c r="N133" s="116"/>
      <c r="O133" s="116"/>
      <c r="P133" s="116"/>
      <c r="R133" s="51">
        <v>1</v>
      </c>
      <c r="S133" s="52" t="s">
        <v>3</v>
      </c>
      <c r="T133" s="96"/>
      <c r="U133" s="78">
        <v>2</v>
      </c>
      <c r="V133" s="78">
        <v>5</v>
      </c>
      <c r="W133" s="78">
        <v>0.5</v>
      </c>
      <c r="X133" s="78">
        <v>7.5</v>
      </c>
      <c r="Y133" s="78">
        <v>3</v>
      </c>
      <c r="Z133" s="78">
        <v>600</v>
      </c>
      <c r="AA133" s="56" t="s">
        <v>85</v>
      </c>
      <c r="AB133" s="53"/>
      <c r="AC133" s="146">
        <v>25</v>
      </c>
      <c r="AD133" s="53"/>
      <c r="AE133" s="37"/>
      <c r="AF133" s="38"/>
      <c r="AG133" s="51">
        <v>1</v>
      </c>
      <c r="AH133" s="52" t="s">
        <v>3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53" t="s">
        <v>121</v>
      </c>
      <c r="AO133" s="53"/>
      <c r="AP133" s="53"/>
      <c r="AQ133" s="51"/>
    </row>
    <row r="134" spans="1:43" ht="12.95" customHeight="1" x14ac:dyDescent="0.25">
      <c r="A134" s="138"/>
      <c r="B134" s="24"/>
      <c r="C134" s="24"/>
      <c r="D134" s="131"/>
      <c r="E134" s="131"/>
      <c r="F134" s="131"/>
      <c r="G134" s="131"/>
      <c r="H134" s="131"/>
      <c r="I134" s="102"/>
      <c r="J134" s="102"/>
      <c r="K134" s="102"/>
      <c r="L134" s="102"/>
      <c r="M134" s="116"/>
      <c r="N134" s="116"/>
      <c r="O134" s="116"/>
      <c r="P134" s="116"/>
      <c r="R134" s="54">
        <v>2</v>
      </c>
      <c r="S134" s="55" t="s">
        <v>4</v>
      </c>
      <c r="T134" s="97"/>
      <c r="U134" s="78">
        <v>2</v>
      </c>
      <c r="V134" s="78">
        <v>12</v>
      </c>
      <c r="W134" s="78">
        <v>1</v>
      </c>
      <c r="X134" s="78">
        <v>15</v>
      </c>
      <c r="Y134" s="78">
        <v>7.1999999999999993</v>
      </c>
      <c r="Z134" s="78">
        <v>600</v>
      </c>
      <c r="AA134" s="56"/>
      <c r="AB134" s="53"/>
      <c r="AC134" s="146">
        <v>50</v>
      </c>
      <c r="AD134" s="53"/>
      <c r="AE134" s="37"/>
      <c r="AF134" s="38"/>
      <c r="AG134" s="54">
        <v>2</v>
      </c>
      <c r="AH134" s="55" t="s">
        <v>4</v>
      </c>
      <c r="AI134" s="78">
        <v>0</v>
      </c>
      <c r="AJ134" s="17">
        <v>0</v>
      </c>
      <c r="AK134" s="17">
        <v>0</v>
      </c>
      <c r="AL134" s="17">
        <v>0</v>
      </c>
      <c r="AM134" s="17">
        <v>0</v>
      </c>
      <c r="AN134" s="56" t="s">
        <v>60</v>
      </c>
      <c r="AO134" s="53"/>
      <c r="AP134" s="57"/>
      <c r="AQ134" s="54"/>
    </row>
    <row r="135" spans="1:43" ht="12.95" customHeight="1" x14ac:dyDescent="0.25">
      <c r="A135" s="138"/>
      <c r="B135" s="24"/>
      <c r="C135" s="24"/>
      <c r="D135" s="131"/>
      <c r="E135" s="131"/>
      <c r="F135" s="131"/>
      <c r="G135" s="131"/>
      <c r="H135" s="131"/>
      <c r="I135" s="102"/>
      <c r="J135" s="102"/>
      <c r="K135" s="102"/>
      <c r="L135" s="102"/>
      <c r="M135" s="116"/>
      <c r="N135" s="116"/>
      <c r="O135" s="116"/>
      <c r="P135" s="116"/>
      <c r="R135" s="54">
        <v>3</v>
      </c>
      <c r="S135" s="55" t="s">
        <v>5</v>
      </c>
      <c r="T135" s="97"/>
      <c r="U135" s="78">
        <v>0</v>
      </c>
      <c r="V135" s="78">
        <v>0</v>
      </c>
      <c r="W135" s="78">
        <v>0</v>
      </c>
      <c r="X135" s="78">
        <v>0</v>
      </c>
      <c r="Y135" s="78">
        <v>0</v>
      </c>
      <c r="Z135" s="78">
        <v>0</v>
      </c>
      <c r="AA135" s="56"/>
      <c r="AB135" s="53"/>
      <c r="AC135" s="146">
        <v>0</v>
      </c>
      <c r="AD135" s="53"/>
      <c r="AE135" s="37"/>
      <c r="AF135" s="38"/>
      <c r="AG135" s="54">
        <v>3</v>
      </c>
      <c r="AH135" s="55" t="s">
        <v>5</v>
      </c>
      <c r="AI135" s="78">
        <v>75</v>
      </c>
      <c r="AJ135" s="17">
        <v>5.2</v>
      </c>
      <c r="AK135" s="17">
        <v>5.2</v>
      </c>
      <c r="AL135" s="17">
        <v>5.5609999999999999</v>
      </c>
      <c r="AM135" s="17">
        <v>1069.4230769230769</v>
      </c>
      <c r="AN135" s="57"/>
      <c r="AO135" s="53"/>
      <c r="AP135" s="57">
        <v>8</v>
      </c>
      <c r="AQ135" s="54"/>
    </row>
    <row r="136" spans="1:43" ht="12.95" customHeight="1" x14ac:dyDescent="0.25">
      <c r="A136" s="138"/>
      <c r="B136" s="24"/>
      <c r="C136" s="24"/>
      <c r="D136" s="131"/>
      <c r="E136" s="131"/>
      <c r="F136" s="131"/>
      <c r="G136" s="131"/>
      <c r="H136" s="131"/>
      <c r="I136" s="102"/>
      <c r="J136" s="102"/>
      <c r="K136" s="102"/>
      <c r="L136" s="102"/>
      <c r="M136" s="116"/>
      <c r="N136" s="116"/>
      <c r="O136" s="116"/>
      <c r="P136" s="116"/>
      <c r="R136" s="54">
        <v>4</v>
      </c>
      <c r="S136" s="55" t="s">
        <v>6</v>
      </c>
      <c r="T136" s="97"/>
      <c r="U136" s="78">
        <v>0</v>
      </c>
      <c r="V136" s="78">
        <v>0</v>
      </c>
      <c r="W136" s="78">
        <v>0</v>
      </c>
      <c r="X136" s="78">
        <v>0</v>
      </c>
      <c r="Y136" s="78">
        <v>0</v>
      </c>
      <c r="Z136" s="78">
        <v>0</v>
      </c>
      <c r="AA136" s="56"/>
      <c r="AB136" s="53"/>
      <c r="AC136" s="146">
        <v>0</v>
      </c>
      <c r="AD136" s="53"/>
      <c r="AE136" s="37"/>
      <c r="AF136" s="38"/>
      <c r="AG136" s="54">
        <v>4</v>
      </c>
      <c r="AH136" s="55" t="s">
        <v>6</v>
      </c>
      <c r="AI136" s="108">
        <v>200</v>
      </c>
      <c r="AJ136" s="151">
        <v>192.52500000000001</v>
      </c>
      <c r="AK136" s="151">
        <v>192.52500000000001</v>
      </c>
      <c r="AL136" s="151">
        <v>157.99699999999999</v>
      </c>
      <c r="AM136" s="17">
        <v>820.65705752499662</v>
      </c>
      <c r="AN136" s="57"/>
      <c r="AO136" s="53"/>
      <c r="AP136" s="57">
        <v>414</v>
      </c>
      <c r="AQ136" s="54"/>
    </row>
    <row r="137" spans="1:43" ht="12.95" customHeight="1" x14ac:dyDescent="0.25">
      <c r="A137" s="138"/>
      <c r="B137" s="24"/>
      <c r="C137" s="24"/>
      <c r="D137" s="131"/>
      <c r="E137" s="131"/>
      <c r="F137" s="131"/>
      <c r="G137" s="131"/>
      <c r="H137" s="131"/>
      <c r="I137" s="102"/>
      <c r="J137" s="102"/>
      <c r="K137" s="102"/>
      <c r="L137" s="102"/>
      <c r="M137" s="116"/>
      <c r="N137" s="116"/>
      <c r="O137" s="116"/>
      <c r="P137" s="116"/>
      <c r="R137" s="54">
        <v>5</v>
      </c>
      <c r="S137" s="55" t="s">
        <v>48</v>
      </c>
      <c r="T137" s="97"/>
      <c r="U137" s="78">
        <v>0</v>
      </c>
      <c r="V137" s="78">
        <v>0</v>
      </c>
      <c r="W137" s="78">
        <v>0</v>
      </c>
      <c r="X137" s="78">
        <v>0</v>
      </c>
      <c r="Y137" s="78">
        <v>0</v>
      </c>
      <c r="Z137" s="78">
        <v>0</v>
      </c>
      <c r="AA137" s="56"/>
      <c r="AB137" s="53"/>
      <c r="AC137" s="146">
        <v>0</v>
      </c>
      <c r="AD137" s="56"/>
      <c r="AE137" s="37"/>
      <c r="AF137" s="38"/>
      <c r="AG137" s="54">
        <v>5</v>
      </c>
      <c r="AH137" s="55" t="s">
        <v>48</v>
      </c>
      <c r="AI137" s="108">
        <v>115</v>
      </c>
      <c r="AJ137" s="17">
        <v>33.049999999999997</v>
      </c>
      <c r="AK137" s="17">
        <v>33.049999999999997</v>
      </c>
      <c r="AL137" s="151">
        <v>38.97</v>
      </c>
      <c r="AM137" s="17">
        <v>1179.1225416036309</v>
      </c>
      <c r="AN137" s="57"/>
      <c r="AO137" s="53"/>
      <c r="AP137" s="57">
        <v>62</v>
      </c>
      <c r="AQ137" s="54"/>
    </row>
    <row r="138" spans="1:43" ht="12.95" customHeight="1" x14ac:dyDescent="0.25">
      <c r="A138" s="138"/>
      <c r="B138" s="24"/>
      <c r="C138" s="24"/>
      <c r="D138" s="131"/>
      <c r="E138" s="131"/>
      <c r="F138" s="131"/>
      <c r="G138" s="131"/>
      <c r="H138" s="131"/>
      <c r="I138" s="102"/>
      <c r="J138" s="102"/>
      <c r="K138" s="102"/>
      <c r="L138" s="102"/>
      <c r="M138" s="116"/>
      <c r="N138" s="116"/>
      <c r="O138" s="116"/>
      <c r="P138" s="116"/>
      <c r="R138" s="54">
        <v>6</v>
      </c>
      <c r="S138" s="55" t="s">
        <v>7</v>
      </c>
      <c r="T138" s="97"/>
      <c r="U138" s="78">
        <v>0</v>
      </c>
      <c r="V138" s="78">
        <v>0</v>
      </c>
      <c r="W138" s="78">
        <v>0</v>
      </c>
      <c r="X138" s="78">
        <v>0</v>
      </c>
      <c r="Y138" s="78">
        <v>0</v>
      </c>
      <c r="Z138" s="78">
        <v>0</v>
      </c>
      <c r="AA138" s="56"/>
      <c r="AB138" s="53"/>
      <c r="AC138" s="146">
        <v>0</v>
      </c>
      <c r="AD138" s="56"/>
      <c r="AE138" s="37"/>
      <c r="AF138" s="38"/>
      <c r="AG138" s="54">
        <v>6</v>
      </c>
      <c r="AH138" s="55" t="s">
        <v>7</v>
      </c>
      <c r="AI138" s="78">
        <v>0</v>
      </c>
      <c r="AJ138" s="17">
        <v>0</v>
      </c>
      <c r="AK138" s="17">
        <v>0</v>
      </c>
      <c r="AL138" s="17">
        <v>0</v>
      </c>
      <c r="AM138" s="17">
        <v>0</v>
      </c>
      <c r="AN138" s="57"/>
      <c r="AO138" s="53"/>
      <c r="AP138" s="57"/>
      <c r="AQ138" s="54"/>
    </row>
    <row r="139" spans="1:43" ht="12.95" customHeight="1" x14ac:dyDescent="0.25">
      <c r="A139" s="138"/>
      <c r="B139" s="24"/>
      <c r="C139" s="24"/>
      <c r="D139" s="131"/>
      <c r="E139" s="131"/>
      <c r="F139" s="131"/>
      <c r="G139" s="131"/>
      <c r="H139" s="131"/>
      <c r="I139" s="102"/>
      <c r="J139" s="102"/>
      <c r="K139" s="102"/>
      <c r="L139" s="102"/>
      <c r="M139" s="116"/>
      <c r="N139" s="116"/>
      <c r="O139" s="116"/>
      <c r="P139" s="116"/>
      <c r="R139" s="54">
        <v>7</v>
      </c>
      <c r="S139" s="55" t="s">
        <v>17</v>
      </c>
      <c r="T139" s="97"/>
      <c r="U139" s="78">
        <v>0</v>
      </c>
      <c r="V139" s="78">
        <v>0</v>
      </c>
      <c r="W139" s="78">
        <v>0</v>
      </c>
      <c r="X139" s="78">
        <v>0</v>
      </c>
      <c r="Y139" s="78">
        <v>0</v>
      </c>
      <c r="Z139" s="78">
        <v>0</v>
      </c>
      <c r="AA139" s="56"/>
      <c r="AB139" s="53"/>
      <c r="AC139" s="146">
        <v>0</v>
      </c>
      <c r="AD139" s="56"/>
      <c r="AE139" s="37"/>
      <c r="AF139" s="38"/>
      <c r="AG139" s="54">
        <v>7</v>
      </c>
      <c r="AH139" s="55" t="s">
        <v>17</v>
      </c>
      <c r="AI139" s="78">
        <v>75</v>
      </c>
      <c r="AJ139" s="17">
        <v>40.86</v>
      </c>
      <c r="AK139" s="17">
        <v>40.86</v>
      </c>
      <c r="AL139" s="17">
        <v>47.617000000000004</v>
      </c>
      <c r="AM139" s="17">
        <v>1165.3695545766032</v>
      </c>
      <c r="AN139" s="57"/>
      <c r="AO139" s="53"/>
      <c r="AP139" s="57">
        <v>64</v>
      </c>
      <c r="AQ139" s="54"/>
    </row>
    <row r="140" spans="1:43" ht="12.95" customHeight="1" x14ac:dyDescent="0.25">
      <c r="A140" s="138"/>
      <c r="B140" s="24"/>
      <c r="C140" s="24"/>
      <c r="D140" s="131"/>
      <c r="E140" s="131"/>
      <c r="F140" s="131"/>
      <c r="G140" s="131"/>
      <c r="H140" s="131"/>
      <c r="I140" s="102"/>
      <c r="J140" s="102"/>
      <c r="K140" s="102"/>
      <c r="L140" s="102"/>
      <c r="M140" s="116"/>
      <c r="N140" s="116"/>
      <c r="O140" s="116"/>
      <c r="P140" s="116"/>
      <c r="R140" s="54">
        <v>8</v>
      </c>
      <c r="S140" s="55" t="s">
        <v>53</v>
      </c>
      <c r="T140" s="97"/>
      <c r="U140" s="78">
        <v>0</v>
      </c>
      <c r="V140" s="78">
        <v>0</v>
      </c>
      <c r="W140" s="78">
        <v>0</v>
      </c>
      <c r="X140" s="78">
        <v>0</v>
      </c>
      <c r="Y140" s="78">
        <v>0</v>
      </c>
      <c r="Z140" s="78">
        <v>0</v>
      </c>
      <c r="AA140" s="56"/>
      <c r="AB140" s="53"/>
      <c r="AC140" s="146">
        <v>0</v>
      </c>
      <c r="AD140" s="56"/>
      <c r="AE140" s="37"/>
      <c r="AF140" s="38"/>
      <c r="AG140" s="54">
        <v>8</v>
      </c>
      <c r="AH140" s="55" t="s">
        <v>53</v>
      </c>
      <c r="AI140" s="78">
        <v>20</v>
      </c>
      <c r="AJ140" s="17">
        <v>0</v>
      </c>
      <c r="AK140" s="17">
        <v>0</v>
      </c>
      <c r="AL140" s="17">
        <v>0</v>
      </c>
      <c r="AM140" s="17">
        <v>0</v>
      </c>
      <c r="AN140" s="57"/>
      <c r="AO140" s="53"/>
      <c r="AP140" s="57"/>
      <c r="AQ140" s="54"/>
    </row>
    <row r="141" spans="1:43" ht="12.95" customHeight="1" x14ac:dyDescent="0.25">
      <c r="A141" s="138"/>
      <c r="B141" s="24"/>
      <c r="C141" s="24"/>
      <c r="D141" s="131"/>
      <c r="E141" s="131"/>
      <c r="F141" s="131"/>
      <c r="G141" s="131"/>
      <c r="H141" s="131"/>
      <c r="I141" s="102"/>
      <c r="J141" s="102"/>
      <c r="K141" s="102"/>
      <c r="L141" s="102"/>
      <c r="M141" s="116"/>
      <c r="N141" s="116"/>
      <c r="O141" s="116"/>
      <c r="P141" s="116"/>
      <c r="R141" s="54">
        <v>9</v>
      </c>
      <c r="S141" s="55" t="s">
        <v>49</v>
      </c>
      <c r="T141" s="97"/>
      <c r="U141" s="78">
        <v>0</v>
      </c>
      <c r="V141" s="78">
        <v>0</v>
      </c>
      <c r="W141" s="78">
        <v>0</v>
      </c>
      <c r="X141" s="78">
        <v>0</v>
      </c>
      <c r="Y141" s="78">
        <v>0</v>
      </c>
      <c r="Z141" s="78">
        <v>0</v>
      </c>
      <c r="AA141" s="56"/>
      <c r="AB141" s="53"/>
      <c r="AC141" s="146">
        <v>0</v>
      </c>
      <c r="AD141" s="56"/>
      <c r="AE141" s="37"/>
      <c r="AF141" s="38"/>
      <c r="AG141" s="54">
        <v>9</v>
      </c>
      <c r="AH141" s="55" t="s">
        <v>49</v>
      </c>
      <c r="AI141" s="78">
        <v>25</v>
      </c>
      <c r="AJ141" s="17">
        <v>4.05</v>
      </c>
      <c r="AK141" s="17">
        <v>4.05</v>
      </c>
      <c r="AL141" s="151">
        <v>4.2590000000000003</v>
      </c>
      <c r="AM141" s="17">
        <v>1051.6049382716051</v>
      </c>
      <c r="AN141" s="57"/>
      <c r="AO141" s="53"/>
      <c r="AP141" s="57">
        <v>11</v>
      </c>
      <c r="AQ141" s="54"/>
    </row>
    <row r="142" spans="1:43" ht="12.95" customHeight="1" x14ac:dyDescent="0.25">
      <c r="A142" s="138"/>
      <c r="B142" s="24"/>
      <c r="C142" s="24"/>
      <c r="D142" s="131"/>
      <c r="E142" s="131"/>
      <c r="F142" s="131"/>
      <c r="G142" s="131"/>
      <c r="H142" s="131"/>
      <c r="I142" s="102"/>
      <c r="J142" s="102"/>
      <c r="K142" s="102"/>
      <c r="L142" s="102"/>
      <c r="M142" s="116"/>
      <c r="N142" s="116"/>
      <c r="O142" s="116"/>
      <c r="P142" s="116"/>
      <c r="R142" s="54">
        <v>10</v>
      </c>
      <c r="S142" s="55" t="s">
        <v>8</v>
      </c>
      <c r="T142" s="97"/>
      <c r="U142" s="78">
        <v>0</v>
      </c>
      <c r="V142" s="78">
        <v>0</v>
      </c>
      <c r="W142" s="78">
        <v>0</v>
      </c>
      <c r="X142" s="78">
        <v>0</v>
      </c>
      <c r="Y142" s="78">
        <v>0</v>
      </c>
      <c r="Z142" s="78">
        <v>0</v>
      </c>
      <c r="AA142" s="56"/>
      <c r="AB142" s="53"/>
      <c r="AC142" s="146">
        <v>0</v>
      </c>
      <c r="AD142" s="56"/>
      <c r="AE142" s="37"/>
      <c r="AF142" s="38"/>
      <c r="AG142" s="54">
        <v>10</v>
      </c>
      <c r="AH142" s="55" t="s">
        <v>8</v>
      </c>
      <c r="AI142" s="78">
        <v>25</v>
      </c>
      <c r="AJ142" s="17">
        <v>0</v>
      </c>
      <c r="AK142" s="17">
        <v>0</v>
      </c>
      <c r="AL142" s="17">
        <v>0</v>
      </c>
      <c r="AM142" s="17">
        <v>0</v>
      </c>
      <c r="AN142" s="57"/>
      <c r="AO142" s="53"/>
      <c r="AP142" s="57"/>
      <c r="AQ142" s="54"/>
    </row>
    <row r="143" spans="1:43" ht="12.95" customHeight="1" x14ac:dyDescent="0.25">
      <c r="A143" s="138"/>
      <c r="B143" s="24"/>
      <c r="C143" s="24"/>
      <c r="D143" s="131"/>
      <c r="E143" s="131"/>
      <c r="F143" s="131"/>
      <c r="G143" s="131"/>
      <c r="H143" s="131"/>
      <c r="I143" s="102"/>
      <c r="J143" s="102"/>
      <c r="K143" s="102"/>
      <c r="L143" s="102"/>
      <c r="M143" s="116"/>
      <c r="N143" s="116"/>
      <c r="O143" s="116"/>
      <c r="P143" s="116"/>
      <c r="R143" s="54">
        <v>11</v>
      </c>
      <c r="S143" s="55" t="s">
        <v>9</v>
      </c>
      <c r="T143" s="97"/>
      <c r="U143" s="78">
        <v>0</v>
      </c>
      <c r="V143" s="78">
        <v>0</v>
      </c>
      <c r="W143" s="78">
        <v>0</v>
      </c>
      <c r="X143" s="78">
        <v>0</v>
      </c>
      <c r="Y143" s="78">
        <v>0</v>
      </c>
      <c r="Z143" s="78">
        <v>0</v>
      </c>
      <c r="AA143" s="56"/>
      <c r="AB143" s="53"/>
      <c r="AC143" s="146">
        <v>0</v>
      </c>
      <c r="AD143" s="56"/>
      <c r="AE143" s="37"/>
      <c r="AF143" s="38"/>
      <c r="AG143" s="54">
        <v>11</v>
      </c>
      <c r="AH143" s="55" t="s">
        <v>9</v>
      </c>
      <c r="AI143" s="78">
        <v>0</v>
      </c>
      <c r="AJ143" s="17">
        <v>0</v>
      </c>
      <c r="AK143" s="17">
        <v>0</v>
      </c>
      <c r="AL143" s="17">
        <v>0</v>
      </c>
      <c r="AM143" s="17">
        <v>0</v>
      </c>
      <c r="AN143" s="57"/>
      <c r="AO143" s="53"/>
      <c r="AP143" s="57"/>
      <c r="AQ143" s="54"/>
    </row>
    <row r="144" spans="1:43" ht="12.95" customHeight="1" x14ac:dyDescent="0.25">
      <c r="A144" s="138"/>
      <c r="B144" s="24"/>
      <c r="C144" s="24"/>
      <c r="D144" s="131"/>
      <c r="E144" s="131"/>
      <c r="F144" s="131"/>
      <c r="G144" s="131"/>
      <c r="H144" s="131"/>
      <c r="I144" s="102"/>
      <c r="J144" s="102"/>
      <c r="K144" s="102"/>
      <c r="L144" s="102"/>
      <c r="M144" s="116"/>
      <c r="N144" s="116"/>
      <c r="O144" s="116"/>
      <c r="P144" s="116"/>
      <c r="R144" s="54">
        <v>12</v>
      </c>
      <c r="S144" s="55" t="s">
        <v>52</v>
      </c>
      <c r="T144" s="97"/>
      <c r="U144" s="78">
        <v>0</v>
      </c>
      <c r="V144" s="78">
        <v>0</v>
      </c>
      <c r="W144" s="78">
        <v>0</v>
      </c>
      <c r="X144" s="78">
        <v>0</v>
      </c>
      <c r="Y144" s="78">
        <v>0</v>
      </c>
      <c r="Z144" s="78">
        <v>0</v>
      </c>
      <c r="AA144" s="56"/>
      <c r="AB144" s="53"/>
      <c r="AC144" s="146">
        <v>0</v>
      </c>
      <c r="AD144" s="56"/>
      <c r="AE144" s="37"/>
      <c r="AF144" s="38"/>
      <c r="AG144" s="54">
        <v>12</v>
      </c>
      <c r="AH144" s="55" t="s">
        <v>52</v>
      </c>
      <c r="AI144" s="78">
        <v>0</v>
      </c>
      <c r="AJ144" s="17">
        <v>0</v>
      </c>
      <c r="AK144" s="17">
        <v>0</v>
      </c>
      <c r="AL144" s="17">
        <v>0</v>
      </c>
      <c r="AM144" s="17">
        <v>0</v>
      </c>
      <c r="AN144" s="57"/>
      <c r="AO144" s="53"/>
      <c r="AP144" s="57"/>
      <c r="AQ144" s="54"/>
    </row>
    <row r="145" spans="1:43" ht="12.95" customHeight="1" x14ac:dyDescent="0.25">
      <c r="A145" s="138"/>
      <c r="B145" s="24"/>
      <c r="C145" s="24"/>
      <c r="D145" s="131"/>
      <c r="E145" s="131"/>
      <c r="F145" s="131"/>
      <c r="G145" s="131"/>
      <c r="H145" s="131"/>
      <c r="I145" s="102"/>
      <c r="J145" s="102"/>
      <c r="K145" s="102"/>
      <c r="L145" s="102"/>
      <c r="M145" s="116"/>
      <c r="N145" s="116"/>
      <c r="O145" s="116"/>
      <c r="P145" s="116"/>
      <c r="R145" s="54">
        <v>13</v>
      </c>
      <c r="S145" s="55" t="s">
        <v>10</v>
      </c>
      <c r="T145" s="97"/>
      <c r="U145" s="78">
        <v>2</v>
      </c>
      <c r="V145" s="78">
        <v>5</v>
      </c>
      <c r="W145" s="78">
        <v>0</v>
      </c>
      <c r="X145" s="78">
        <v>7</v>
      </c>
      <c r="Y145" s="78">
        <v>2.25</v>
      </c>
      <c r="Z145" s="78">
        <v>450</v>
      </c>
      <c r="AA145" s="56"/>
      <c r="AB145" s="53"/>
      <c r="AC145" s="146">
        <v>23.333333333333336</v>
      </c>
      <c r="AD145" s="56"/>
      <c r="AE145" s="37"/>
      <c r="AF145" s="38"/>
      <c r="AG145" s="54">
        <v>13</v>
      </c>
      <c r="AH145" s="55" t="s">
        <v>10</v>
      </c>
      <c r="AI145" s="78">
        <v>5</v>
      </c>
      <c r="AJ145" s="17">
        <v>0.15</v>
      </c>
      <c r="AK145" s="17">
        <v>0.15</v>
      </c>
      <c r="AL145" s="17">
        <v>0.18</v>
      </c>
      <c r="AM145" s="17">
        <v>1200</v>
      </c>
      <c r="AN145" s="57"/>
      <c r="AO145" s="53"/>
      <c r="AP145" s="57">
        <v>1</v>
      </c>
      <c r="AQ145" s="54"/>
    </row>
    <row r="146" spans="1:43" ht="12.95" customHeight="1" x14ac:dyDescent="0.25">
      <c r="A146" s="138"/>
      <c r="B146" s="24"/>
      <c r="C146" s="24"/>
      <c r="D146" s="131"/>
      <c r="E146" s="131"/>
      <c r="F146" s="131"/>
      <c r="G146" s="131"/>
      <c r="H146" s="131"/>
      <c r="I146" s="102"/>
      <c r="J146" s="102"/>
      <c r="K146" s="102"/>
      <c r="L146" s="102"/>
      <c r="M146" s="116"/>
      <c r="N146" s="116"/>
      <c r="O146" s="116"/>
      <c r="P146" s="116"/>
      <c r="R146" s="54">
        <v>14</v>
      </c>
      <c r="S146" s="55" t="s">
        <v>11</v>
      </c>
      <c r="T146" s="97"/>
      <c r="U146" s="78">
        <v>0</v>
      </c>
      <c r="V146" s="78">
        <v>0</v>
      </c>
      <c r="W146" s="78">
        <v>0</v>
      </c>
      <c r="X146" s="78">
        <v>0</v>
      </c>
      <c r="Y146" s="78">
        <v>0</v>
      </c>
      <c r="Z146" s="78">
        <v>0</v>
      </c>
      <c r="AA146" s="56"/>
      <c r="AB146" s="53"/>
      <c r="AC146" s="146">
        <v>0</v>
      </c>
      <c r="AD146" s="56"/>
      <c r="AE146" s="37"/>
      <c r="AF146" s="38"/>
      <c r="AG146" s="54">
        <v>14</v>
      </c>
      <c r="AH146" s="55" t="s">
        <v>11</v>
      </c>
      <c r="AI146" s="78">
        <v>10</v>
      </c>
      <c r="AJ146" s="17">
        <v>5.0599999999999996</v>
      </c>
      <c r="AK146" s="17">
        <v>5.0599999999999996</v>
      </c>
      <c r="AL146" s="151">
        <v>5.7639999999999993</v>
      </c>
      <c r="AM146" s="17">
        <v>1139.1304347826085</v>
      </c>
      <c r="AN146" s="57"/>
      <c r="AO146" s="53"/>
      <c r="AP146" s="57">
        <v>31</v>
      </c>
      <c r="AQ146" s="54"/>
    </row>
    <row r="147" spans="1:43" ht="12.95" customHeight="1" x14ac:dyDescent="0.25">
      <c r="A147" s="138"/>
      <c r="B147" s="24"/>
      <c r="C147" s="24"/>
      <c r="D147" s="131"/>
      <c r="E147" s="131"/>
      <c r="F147" s="131"/>
      <c r="G147" s="131"/>
      <c r="H147" s="131"/>
      <c r="I147" s="102"/>
      <c r="J147" s="102"/>
      <c r="K147" s="102"/>
      <c r="L147" s="102"/>
      <c r="M147" s="116"/>
      <c r="N147" s="116"/>
      <c r="O147" s="116"/>
      <c r="P147" s="116"/>
      <c r="R147" s="54">
        <v>15</v>
      </c>
      <c r="S147" s="55" t="s">
        <v>54</v>
      </c>
      <c r="T147" s="97"/>
      <c r="U147" s="78">
        <v>0</v>
      </c>
      <c r="V147" s="78">
        <v>3</v>
      </c>
      <c r="W147" s="78">
        <v>0</v>
      </c>
      <c r="X147" s="78">
        <v>3</v>
      </c>
      <c r="Y147" s="78">
        <v>1.35</v>
      </c>
      <c r="Z147" s="78">
        <v>450</v>
      </c>
      <c r="AA147" s="56"/>
      <c r="AB147" s="53"/>
      <c r="AC147" s="146">
        <v>10</v>
      </c>
      <c r="AD147" s="56"/>
      <c r="AE147" s="37"/>
      <c r="AF147" s="38"/>
      <c r="AG147" s="54">
        <v>15</v>
      </c>
      <c r="AH147" s="55" t="s">
        <v>54</v>
      </c>
      <c r="AI147" s="78">
        <v>25</v>
      </c>
      <c r="AJ147" s="17">
        <v>4.25</v>
      </c>
      <c r="AK147" s="17">
        <v>4.25</v>
      </c>
      <c r="AL147" s="151">
        <v>3.4072499999999994</v>
      </c>
      <c r="AM147" s="17">
        <v>801.70588235294099</v>
      </c>
      <c r="AN147" s="57"/>
      <c r="AO147" s="53"/>
      <c r="AP147" s="57">
        <v>28</v>
      </c>
      <c r="AQ147" s="54"/>
    </row>
    <row r="148" spans="1:43" ht="12.95" customHeight="1" x14ac:dyDescent="0.25">
      <c r="A148" s="138"/>
      <c r="B148" s="24"/>
      <c r="C148" s="24"/>
      <c r="D148" s="131"/>
      <c r="E148" s="131"/>
      <c r="F148" s="131"/>
      <c r="G148" s="131"/>
      <c r="H148" s="131"/>
      <c r="I148" s="102"/>
      <c r="J148" s="102"/>
      <c r="K148" s="102"/>
      <c r="L148" s="102"/>
      <c r="M148" s="116"/>
      <c r="N148" s="116"/>
      <c r="O148" s="116"/>
      <c r="P148" s="116"/>
      <c r="R148" s="54">
        <v>16</v>
      </c>
      <c r="S148" s="55" t="s">
        <v>12</v>
      </c>
      <c r="T148" s="97"/>
      <c r="U148" s="78">
        <v>3</v>
      </c>
      <c r="V148" s="78">
        <v>7</v>
      </c>
      <c r="W148" s="78">
        <v>1</v>
      </c>
      <c r="X148" s="78">
        <v>11</v>
      </c>
      <c r="Y148" s="78">
        <v>3.5</v>
      </c>
      <c r="Z148" s="78">
        <v>500</v>
      </c>
      <c r="AA148" s="56"/>
      <c r="AB148" s="53"/>
      <c r="AC148" s="146">
        <v>36.666666666666671</v>
      </c>
      <c r="AD148" s="53"/>
      <c r="AE148" s="59"/>
      <c r="AF148" s="60"/>
      <c r="AG148" s="54">
        <v>16</v>
      </c>
      <c r="AH148" s="55" t="s">
        <v>12</v>
      </c>
      <c r="AI148" s="78">
        <v>5</v>
      </c>
      <c r="AJ148" s="17">
        <v>0</v>
      </c>
      <c r="AK148" s="17">
        <v>0</v>
      </c>
      <c r="AL148" s="151">
        <v>0</v>
      </c>
      <c r="AM148" s="17">
        <v>0</v>
      </c>
      <c r="AN148" s="57"/>
      <c r="AO148" s="53"/>
      <c r="AP148" s="57"/>
      <c r="AQ148" s="54"/>
    </row>
    <row r="149" spans="1:43" ht="12.95" customHeight="1" x14ac:dyDescent="0.25">
      <c r="A149" s="138"/>
      <c r="B149" s="24"/>
      <c r="C149" s="24"/>
      <c r="D149" s="131"/>
      <c r="E149" s="131"/>
      <c r="F149" s="131"/>
      <c r="G149" s="131"/>
      <c r="H149" s="131"/>
      <c r="I149" s="102"/>
      <c r="J149" s="102"/>
      <c r="K149" s="102"/>
      <c r="L149" s="102"/>
      <c r="M149" s="116"/>
      <c r="N149" s="116"/>
      <c r="O149" s="116"/>
      <c r="P149" s="116"/>
      <c r="R149" s="54">
        <v>17</v>
      </c>
      <c r="S149" s="55" t="s">
        <v>13</v>
      </c>
      <c r="T149" s="97"/>
      <c r="U149" s="78">
        <v>3</v>
      </c>
      <c r="V149" s="78">
        <v>5</v>
      </c>
      <c r="W149" s="78">
        <v>0</v>
      </c>
      <c r="X149" s="78">
        <v>8</v>
      </c>
      <c r="Y149" s="78">
        <v>2.5</v>
      </c>
      <c r="Z149" s="78">
        <v>500</v>
      </c>
      <c r="AA149" s="56"/>
      <c r="AB149" s="53"/>
      <c r="AC149" s="146">
        <v>26.666666666666668</v>
      </c>
      <c r="AD149" s="56"/>
      <c r="AE149" s="59"/>
      <c r="AF149" s="60"/>
      <c r="AG149" s="54">
        <v>17</v>
      </c>
      <c r="AH149" s="55" t="s">
        <v>13</v>
      </c>
      <c r="AI149" s="78">
        <v>10</v>
      </c>
      <c r="AJ149" s="17">
        <v>0</v>
      </c>
      <c r="AK149" s="17">
        <v>0</v>
      </c>
      <c r="AL149" s="151">
        <v>0</v>
      </c>
      <c r="AM149" s="17">
        <v>0</v>
      </c>
      <c r="AN149" s="57"/>
      <c r="AO149" s="53"/>
      <c r="AP149" s="57"/>
      <c r="AQ149" s="54"/>
    </row>
    <row r="150" spans="1:43" ht="12.95" customHeight="1" x14ac:dyDescent="0.25">
      <c r="A150" s="138"/>
      <c r="B150" s="24"/>
      <c r="C150" s="24"/>
      <c r="D150" s="131"/>
      <c r="E150" s="131"/>
      <c r="F150" s="131"/>
      <c r="G150" s="131"/>
      <c r="H150" s="131"/>
      <c r="I150" s="102"/>
      <c r="J150" s="102"/>
      <c r="K150" s="102"/>
      <c r="L150" s="102"/>
      <c r="M150" s="116"/>
      <c r="N150" s="116"/>
      <c r="O150" s="116"/>
      <c r="P150" s="116"/>
      <c r="R150" s="54">
        <v>18</v>
      </c>
      <c r="S150" s="55" t="s">
        <v>14</v>
      </c>
      <c r="T150" s="97"/>
      <c r="U150" s="78">
        <v>2</v>
      </c>
      <c r="V150" s="78">
        <v>5</v>
      </c>
      <c r="W150" s="78">
        <v>0</v>
      </c>
      <c r="X150" s="78">
        <v>7</v>
      </c>
      <c r="Y150" s="78">
        <v>2.25</v>
      </c>
      <c r="Z150" s="78">
        <v>450</v>
      </c>
      <c r="AA150" s="56"/>
      <c r="AB150" s="53"/>
      <c r="AC150" s="146">
        <v>23.333333333333336</v>
      </c>
      <c r="AD150" s="53"/>
      <c r="AE150" s="59"/>
      <c r="AF150" s="60"/>
      <c r="AG150" s="54">
        <v>18</v>
      </c>
      <c r="AH150" s="55" t="s">
        <v>14</v>
      </c>
      <c r="AI150" s="78">
        <v>0</v>
      </c>
      <c r="AJ150" s="17">
        <v>0</v>
      </c>
      <c r="AK150" s="17">
        <v>0</v>
      </c>
      <c r="AL150" s="17">
        <v>0</v>
      </c>
      <c r="AM150" s="17">
        <v>0</v>
      </c>
      <c r="AN150" s="57"/>
      <c r="AO150" s="53"/>
      <c r="AP150" s="57"/>
      <c r="AQ150" s="54"/>
    </row>
    <row r="151" spans="1:43" ht="12.95" customHeight="1" x14ac:dyDescent="0.25">
      <c r="A151" s="138"/>
      <c r="B151" s="24"/>
      <c r="C151" s="24"/>
      <c r="D151" s="131"/>
      <c r="E151" s="131"/>
      <c r="F151" s="131"/>
      <c r="G151" s="131"/>
      <c r="H151" s="131"/>
      <c r="I151" s="102"/>
      <c r="J151" s="102"/>
      <c r="K151" s="102"/>
      <c r="L151" s="102"/>
      <c r="M151" s="116"/>
      <c r="N151" s="116"/>
      <c r="O151" s="116"/>
      <c r="P151" s="116"/>
      <c r="R151" s="54">
        <v>19</v>
      </c>
      <c r="S151" s="55" t="s">
        <v>15</v>
      </c>
      <c r="T151" s="97"/>
      <c r="U151" s="78">
        <v>2</v>
      </c>
      <c r="V151" s="78">
        <v>3</v>
      </c>
      <c r="W151" s="78">
        <v>0</v>
      </c>
      <c r="X151" s="78">
        <v>5</v>
      </c>
      <c r="Y151" s="78">
        <v>1.05</v>
      </c>
      <c r="Z151" s="78">
        <v>350</v>
      </c>
      <c r="AA151" s="56"/>
      <c r="AB151" s="53"/>
      <c r="AC151" s="146">
        <v>16.666666666666668</v>
      </c>
      <c r="AD151" s="53"/>
      <c r="AE151" s="61"/>
      <c r="AF151" s="61"/>
      <c r="AG151" s="54">
        <v>19</v>
      </c>
      <c r="AH151" s="55" t="s">
        <v>15</v>
      </c>
      <c r="AI151" s="78">
        <v>0</v>
      </c>
      <c r="AJ151" s="17">
        <v>0</v>
      </c>
      <c r="AK151" s="17">
        <v>0</v>
      </c>
      <c r="AL151" s="17">
        <v>0</v>
      </c>
      <c r="AM151" s="17">
        <v>0</v>
      </c>
      <c r="AN151" s="57"/>
      <c r="AO151" s="53"/>
      <c r="AP151" s="57"/>
      <c r="AQ151" s="54"/>
    </row>
    <row r="152" spans="1:43" ht="12.95" customHeight="1" x14ac:dyDescent="0.25">
      <c r="A152" s="138"/>
      <c r="B152" s="24"/>
      <c r="C152" s="24"/>
      <c r="D152" s="131"/>
      <c r="E152" s="131"/>
      <c r="F152" s="131"/>
      <c r="G152" s="131"/>
      <c r="H152" s="131"/>
      <c r="I152" s="102"/>
      <c r="J152" s="102"/>
      <c r="K152" s="102"/>
      <c r="L152" s="102"/>
      <c r="M152" s="116"/>
      <c r="N152" s="116"/>
      <c r="O152" s="116"/>
      <c r="P152" s="116"/>
      <c r="R152" s="54">
        <v>20</v>
      </c>
      <c r="S152" s="55" t="s">
        <v>55</v>
      </c>
      <c r="T152" s="97"/>
      <c r="U152" s="78">
        <v>2</v>
      </c>
      <c r="V152" s="78">
        <v>4</v>
      </c>
      <c r="W152" s="78">
        <v>0</v>
      </c>
      <c r="X152" s="78">
        <v>6</v>
      </c>
      <c r="Y152" s="78">
        <v>1.4</v>
      </c>
      <c r="Z152" s="78">
        <v>350</v>
      </c>
      <c r="AA152" s="56"/>
      <c r="AB152" s="53"/>
      <c r="AC152" s="146">
        <v>20</v>
      </c>
      <c r="AD152" s="56"/>
      <c r="AE152" s="19"/>
      <c r="AF152" s="19"/>
      <c r="AG152" s="54">
        <v>20</v>
      </c>
      <c r="AH152" s="55" t="s">
        <v>55</v>
      </c>
      <c r="AI152" s="78">
        <v>0</v>
      </c>
      <c r="AJ152" s="17">
        <v>0</v>
      </c>
      <c r="AK152" s="17">
        <v>0</v>
      </c>
      <c r="AL152" s="17">
        <v>0</v>
      </c>
      <c r="AM152" s="17">
        <v>0</v>
      </c>
      <c r="AN152" s="57"/>
      <c r="AO152" s="53"/>
      <c r="AP152" s="57"/>
      <c r="AQ152" s="54"/>
    </row>
    <row r="153" spans="1:43" ht="12.95" customHeight="1" x14ac:dyDescent="0.25">
      <c r="A153" s="138"/>
      <c r="B153" s="24"/>
      <c r="C153" s="24"/>
      <c r="D153" s="131"/>
      <c r="E153" s="131"/>
      <c r="F153" s="131"/>
      <c r="G153" s="131"/>
      <c r="H153" s="131"/>
      <c r="I153" s="102"/>
      <c r="J153" s="102"/>
      <c r="K153" s="102"/>
      <c r="L153" s="102"/>
      <c r="M153" s="116"/>
      <c r="N153" s="116"/>
      <c r="O153" s="116"/>
      <c r="P153" s="116"/>
      <c r="R153" s="54">
        <v>21</v>
      </c>
      <c r="S153" s="52" t="s">
        <v>16</v>
      </c>
      <c r="T153" s="96"/>
      <c r="U153" s="78">
        <v>1</v>
      </c>
      <c r="V153" s="78">
        <v>2</v>
      </c>
      <c r="W153" s="78">
        <v>0</v>
      </c>
      <c r="X153" s="78">
        <v>3</v>
      </c>
      <c r="Y153" s="78">
        <v>0.7</v>
      </c>
      <c r="Z153" s="78">
        <v>350</v>
      </c>
      <c r="AA153" s="82"/>
      <c r="AB153" s="53"/>
      <c r="AC153" s="146">
        <v>10</v>
      </c>
      <c r="AD153" s="56"/>
      <c r="AE153" s="19"/>
      <c r="AF153" s="19"/>
      <c r="AG153" s="54">
        <v>21</v>
      </c>
      <c r="AH153" s="52" t="s">
        <v>16</v>
      </c>
      <c r="AI153" s="17">
        <v>0</v>
      </c>
      <c r="AJ153" s="17">
        <v>0</v>
      </c>
      <c r="AK153" s="17">
        <v>0</v>
      </c>
      <c r="AL153" s="17">
        <v>0</v>
      </c>
      <c r="AM153" s="17">
        <v>0</v>
      </c>
      <c r="AN153" s="63"/>
      <c r="AO153" s="53"/>
      <c r="AP153" s="63"/>
      <c r="AQ153" s="51"/>
    </row>
    <row r="154" spans="1:43" ht="12.95" customHeight="1" x14ac:dyDescent="0.25">
      <c r="A154" s="138"/>
      <c r="B154" s="24"/>
      <c r="C154" s="24"/>
      <c r="D154" s="131"/>
      <c r="E154" s="131"/>
      <c r="F154" s="131"/>
      <c r="G154" s="131"/>
      <c r="H154" s="131"/>
      <c r="I154" s="102"/>
      <c r="J154" s="102"/>
      <c r="K154" s="102"/>
      <c r="L154" s="102"/>
      <c r="M154" s="116"/>
      <c r="N154" s="116"/>
      <c r="O154" s="116"/>
      <c r="P154" s="116"/>
      <c r="R154" s="202" t="s">
        <v>56</v>
      </c>
      <c r="S154" s="203"/>
      <c r="T154" s="98"/>
      <c r="U154" s="18">
        <f>SUM(U133:U153)</f>
        <v>19</v>
      </c>
      <c r="V154" s="18">
        <f t="shared" ref="V154:Y154" si="9">SUM(V133:V153)</f>
        <v>51</v>
      </c>
      <c r="W154" s="18">
        <f t="shared" si="9"/>
        <v>2.5</v>
      </c>
      <c r="X154" s="18">
        <f t="shared" si="9"/>
        <v>72.5</v>
      </c>
      <c r="Y154" s="18">
        <f t="shared" si="9"/>
        <v>25.199999999999996</v>
      </c>
      <c r="Z154" s="18">
        <f>SUM(Z133:Z153)/10</f>
        <v>460</v>
      </c>
      <c r="AA154" s="64"/>
      <c r="AB154" s="110">
        <v>50000</v>
      </c>
      <c r="AC154" s="109">
        <f>SUM(AC133:AC153)</f>
        <v>241.66666666666666</v>
      </c>
      <c r="AD154" s="64"/>
      <c r="AE154" s="61"/>
      <c r="AF154" s="61"/>
      <c r="AG154" s="213" t="s">
        <v>56</v>
      </c>
      <c r="AH154" s="213"/>
      <c r="AI154" s="18">
        <f>SUM(AI133:AI153)</f>
        <v>590</v>
      </c>
      <c r="AJ154" s="150">
        <f t="shared" ref="AJ154:AL154" si="10">SUM(AJ133:AJ153)</f>
        <v>285.14499999999998</v>
      </c>
      <c r="AK154" s="150">
        <f t="shared" si="10"/>
        <v>285.14499999999998</v>
      </c>
      <c r="AL154" s="150">
        <f t="shared" si="10"/>
        <v>263.75524999999999</v>
      </c>
      <c r="AM154" s="18">
        <f>SUM(AM133:AM153)/9</f>
        <v>936.33483178171787</v>
      </c>
      <c r="AN154" s="18"/>
      <c r="AO154" s="18">
        <v>70000</v>
      </c>
      <c r="AP154" s="66">
        <f>SUM(AP133:AP153)</f>
        <v>619</v>
      </c>
      <c r="AQ154" s="64"/>
    </row>
    <row r="155" spans="1:43" ht="12.95" customHeight="1" x14ac:dyDescent="0.3">
      <c r="A155" s="230"/>
      <c r="B155" s="230"/>
      <c r="C155" s="138"/>
      <c r="D155" s="102"/>
      <c r="E155" s="102"/>
      <c r="F155" s="102"/>
      <c r="G155" s="102"/>
      <c r="H155" s="102"/>
      <c r="I155" s="131"/>
      <c r="J155" s="131"/>
      <c r="K155" s="132"/>
      <c r="L155" s="132"/>
      <c r="M155" s="117"/>
      <c r="N155" s="117"/>
      <c r="O155" s="117"/>
      <c r="P155" s="117"/>
      <c r="R155" s="20"/>
      <c r="S155" s="20"/>
      <c r="T155" s="20"/>
      <c r="U155" s="20"/>
      <c r="V155" s="20"/>
      <c r="W155" s="20"/>
      <c r="X155" s="20"/>
      <c r="Y155" s="20"/>
      <c r="Z155" s="20"/>
      <c r="AA155" s="68"/>
      <c r="AB155" s="21"/>
      <c r="AC155" s="21"/>
      <c r="AD155" s="21"/>
      <c r="AE155" s="19"/>
      <c r="AF155" s="19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</row>
    <row r="156" spans="1:43" ht="12.95" customHeight="1" x14ac:dyDescent="0.3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68"/>
      <c r="L156" s="68"/>
      <c r="M156" s="113"/>
      <c r="N156" s="113"/>
      <c r="O156" s="113"/>
      <c r="P156" s="113"/>
      <c r="R156" s="7" t="s">
        <v>128</v>
      </c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19"/>
      <c r="AF156" s="19"/>
      <c r="AG156" s="19"/>
      <c r="AH156" s="19" t="s">
        <v>67</v>
      </c>
      <c r="AI156" s="19" t="s">
        <v>68</v>
      </c>
      <c r="AJ156" s="19"/>
      <c r="AK156" s="19"/>
      <c r="AL156" s="12"/>
      <c r="AM156" s="12"/>
      <c r="AN156" s="12"/>
      <c r="AO156" s="12"/>
      <c r="AP156" s="12"/>
      <c r="AQ156" s="12"/>
    </row>
    <row r="157" spans="1:43" ht="12.95" customHeight="1" x14ac:dyDescent="0.2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R157" s="7" t="s">
        <v>41</v>
      </c>
      <c r="S157" s="7" t="s">
        <v>129</v>
      </c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19"/>
      <c r="AF157" s="19"/>
      <c r="AG157" s="61"/>
      <c r="AH157" s="19"/>
      <c r="AI157" s="19"/>
      <c r="AJ157" s="19"/>
      <c r="AK157" s="19"/>
      <c r="AL157" s="12"/>
      <c r="AM157" s="12"/>
      <c r="AN157" s="12"/>
      <c r="AO157" s="12"/>
      <c r="AP157" s="12"/>
      <c r="AQ157" s="12"/>
    </row>
    <row r="158" spans="1:43" ht="12.95" customHeight="1" x14ac:dyDescent="0.2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R158" s="7" t="s">
        <v>42</v>
      </c>
      <c r="S158" s="7" t="s">
        <v>130</v>
      </c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19"/>
      <c r="AF158" s="19"/>
      <c r="AG158" s="19"/>
      <c r="AH158" s="19"/>
      <c r="AI158" s="12"/>
      <c r="AJ158" s="12"/>
      <c r="AK158" s="12"/>
      <c r="AL158" s="12" t="s">
        <v>29</v>
      </c>
      <c r="AM158" s="12"/>
      <c r="AN158" s="12"/>
      <c r="AO158" s="12"/>
      <c r="AP158" s="12"/>
      <c r="AQ158" s="12"/>
    </row>
    <row r="159" spans="1:43" ht="12.95" customHeight="1" x14ac:dyDescent="0.2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R159" s="7" t="s">
        <v>43</v>
      </c>
      <c r="S159" s="7" t="s">
        <v>131</v>
      </c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19"/>
      <c r="AF159" s="19"/>
      <c r="AG159" s="19"/>
      <c r="AH159" s="19"/>
      <c r="AI159" s="12"/>
      <c r="AJ159" s="12"/>
      <c r="AK159" s="12"/>
      <c r="AL159" s="12"/>
      <c r="AM159" s="12"/>
      <c r="AN159" s="12"/>
      <c r="AO159" s="70"/>
      <c r="AP159" s="12"/>
      <c r="AQ159" s="12"/>
    </row>
    <row r="160" spans="1:43" ht="12.95" customHeight="1" x14ac:dyDescent="0.25">
      <c r="A160" s="118"/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19"/>
      <c r="AF160" s="19"/>
      <c r="AG160" s="19"/>
      <c r="AH160" s="19"/>
      <c r="AI160" s="12"/>
      <c r="AJ160" s="12"/>
      <c r="AK160" s="12"/>
      <c r="AL160" s="12"/>
      <c r="AM160" s="12"/>
      <c r="AN160" s="12"/>
      <c r="AO160" s="12"/>
      <c r="AP160" s="12"/>
      <c r="AQ160" s="12"/>
    </row>
    <row r="161" spans="1:48" ht="12.95" customHeight="1" thickBot="1" x14ac:dyDescent="0.3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R161" s="20"/>
      <c r="S161" s="20"/>
      <c r="T161" s="21"/>
      <c r="U161" s="21"/>
      <c r="V161" s="21"/>
      <c r="W161" s="21"/>
      <c r="X161" s="19"/>
      <c r="Y161" s="19"/>
    </row>
    <row r="162" spans="1:48" ht="12.95" customHeight="1" thickTop="1" x14ac:dyDescent="0.3">
      <c r="A162" s="19"/>
      <c r="B162" s="19"/>
      <c r="C162" s="19"/>
      <c r="D162" s="19"/>
      <c r="E162" s="19"/>
      <c r="F162" s="19"/>
      <c r="G162" s="19"/>
      <c r="H162" s="101"/>
      <c r="I162" s="100"/>
      <c r="J162" s="100"/>
      <c r="K162" s="100"/>
      <c r="L162" s="100"/>
      <c r="M162" s="100"/>
      <c r="N162" s="100"/>
      <c r="O162" s="100"/>
      <c r="P162" s="100"/>
      <c r="R162" s="20"/>
      <c r="S162" s="22"/>
      <c r="T162" s="187" t="s">
        <v>69</v>
      </c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9"/>
    </row>
    <row r="163" spans="1:48" ht="12.95" customHeight="1" x14ac:dyDescent="0.3">
      <c r="A163" s="100"/>
      <c r="B163" s="99"/>
      <c r="C163" s="220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R163" s="20"/>
      <c r="S163" s="22"/>
      <c r="T163" s="190" t="s">
        <v>73</v>
      </c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2"/>
    </row>
    <row r="164" spans="1:48" ht="12.95" customHeight="1" thickBot="1" x14ac:dyDescent="0.35">
      <c r="A164" s="100"/>
      <c r="B164" s="99"/>
      <c r="C164" s="220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R164" s="20"/>
      <c r="S164" s="22"/>
      <c r="T164" s="193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5"/>
    </row>
    <row r="165" spans="1:48" ht="12.95" customHeight="1" thickTop="1" x14ac:dyDescent="0.3">
      <c r="A165" s="100"/>
      <c r="B165" s="99"/>
      <c r="C165" s="220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R165" s="20"/>
      <c r="S165" s="20"/>
      <c r="T165" s="20"/>
      <c r="U165" s="20"/>
      <c r="V165" s="20"/>
      <c r="W165" s="20"/>
      <c r="X165" s="20"/>
      <c r="Y165" s="20"/>
      <c r="Z165" s="20"/>
      <c r="AA165" s="21"/>
      <c r="AB165" s="21"/>
      <c r="AC165" s="21"/>
      <c r="AD165" s="21"/>
      <c r="AE165" s="21"/>
    </row>
    <row r="166" spans="1:48" ht="12.95" customHeight="1" x14ac:dyDescent="0.3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13"/>
      <c r="N166" s="113"/>
      <c r="O166" s="113"/>
      <c r="P166" s="113"/>
      <c r="R166" s="12"/>
      <c r="S166" s="26" t="s">
        <v>70</v>
      </c>
      <c r="T166" s="12" t="s">
        <v>71</v>
      </c>
      <c r="U166" s="12"/>
      <c r="V166" s="12"/>
      <c r="W166" s="12"/>
      <c r="X166" s="12"/>
      <c r="Y166" s="12"/>
      <c r="Z166" s="12"/>
      <c r="AA166" s="27"/>
      <c r="AB166" s="27"/>
      <c r="AC166" s="112" t="s">
        <v>72</v>
      </c>
      <c r="AD166" s="28">
        <v>2023</v>
      </c>
      <c r="AE166" s="19"/>
    </row>
    <row r="167" spans="1:48" ht="12.95" customHeight="1" x14ac:dyDescent="0.25">
      <c r="A167" s="19"/>
      <c r="B167" s="1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16"/>
      <c r="N167" s="116"/>
      <c r="O167" s="116"/>
      <c r="P167" s="114"/>
      <c r="R167" s="12"/>
      <c r="S167" s="29" t="s">
        <v>31</v>
      </c>
      <c r="T167" s="30" t="s">
        <v>36</v>
      </c>
      <c r="U167" s="12"/>
      <c r="V167" s="12"/>
      <c r="W167" s="12" t="s">
        <v>29</v>
      </c>
      <c r="X167" s="12" t="s">
        <v>29</v>
      </c>
      <c r="Y167" s="12" t="s">
        <v>29</v>
      </c>
      <c r="Z167" s="31"/>
      <c r="AA167" s="27"/>
      <c r="AB167" s="27"/>
      <c r="AC167" s="112" t="s">
        <v>90</v>
      </c>
      <c r="AD167" s="32" t="s">
        <v>21</v>
      </c>
      <c r="AE167" s="19"/>
    </row>
    <row r="168" spans="1:48" ht="12.95" customHeight="1" x14ac:dyDescent="0.25">
      <c r="A168" s="19"/>
      <c r="B168" s="120"/>
      <c r="C168" s="121"/>
      <c r="D168" s="19"/>
      <c r="E168" s="19"/>
      <c r="F168" s="19"/>
      <c r="G168" s="19"/>
      <c r="H168" s="19"/>
      <c r="I168" s="19"/>
      <c r="J168" s="19"/>
      <c r="K168" s="104"/>
      <c r="L168" s="104"/>
      <c r="M168" s="116"/>
      <c r="N168" s="116"/>
      <c r="O168" s="116"/>
      <c r="P168" s="115"/>
      <c r="R168" s="12"/>
      <c r="S168" s="12"/>
      <c r="T168" s="12"/>
      <c r="U168" s="12"/>
      <c r="V168" s="12"/>
      <c r="W168" s="12"/>
      <c r="X168" s="12"/>
      <c r="Y168" s="12"/>
      <c r="Z168" s="12"/>
      <c r="AA168" s="27"/>
      <c r="AB168" s="27"/>
      <c r="AC168" s="27"/>
      <c r="AD168" s="27"/>
      <c r="AE168" s="27"/>
    </row>
    <row r="169" spans="1:48" ht="12.95" customHeight="1" x14ac:dyDescent="0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16"/>
      <c r="N169" s="116"/>
      <c r="O169" s="116"/>
      <c r="P169" s="116"/>
      <c r="R169" s="184" t="s">
        <v>2</v>
      </c>
      <c r="S169" s="34"/>
      <c r="T169" s="196" t="s">
        <v>38</v>
      </c>
      <c r="U169" s="197"/>
      <c r="V169" s="197"/>
      <c r="W169" s="197"/>
      <c r="X169" s="198"/>
      <c r="Y169" s="35" t="s">
        <v>39</v>
      </c>
      <c r="Z169" s="35" t="s">
        <v>65</v>
      </c>
      <c r="AA169" s="36" t="s">
        <v>74</v>
      </c>
      <c r="AB169" s="36" t="s">
        <v>62</v>
      </c>
      <c r="AC169" s="36" t="s">
        <v>0</v>
      </c>
      <c r="AD169" s="36"/>
      <c r="AE169" s="91"/>
    </row>
    <row r="170" spans="1:48" ht="12.95" customHeight="1" x14ac:dyDescent="0.25">
      <c r="A170" s="230"/>
      <c r="B170" s="104"/>
      <c r="C170" s="230"/>
      <c r="D170" s="230"/>
      <c r="E170" s="230"/>
      <c r="F170" s="230"/>
      <c r="G170" s="230"/>
      <c r="H170" s="230"/>
      <c r="I170" s="138"/>
      <c r="J170" s="138"/>
      <c r="K170" s="138"/>
      <c r="L170" s="138"/>
      <c r="M170" s="116"/>
      <c r="N170" s="116"/>
      <c r="O170" s="116"/>
      <c r="P170" s="116"/>
      <c r="R170" s="185"/>
      <c r="S170" s="39" t="s">
        <v>75</v>
      </c>
      <c r="T170" s="199"/>
      <c r="U170" s="200"/>
      <c r="V170" s="200"/>
      <c r="W170" s="200"/>
      <c r="X170" s="201"/>
      <c r="Y170" s="40" t="s">
        <v>97</v>
      </c>
      <c r="Z170" s="40" t="s">
        <v>76</v>
      </c>
      <c r="AA170" s="41" t="s">
        <v>39</v>
      </c>
      <c r="AB170" s="41" t="s">
        <v>77</v>
      </c>
      <c r="AC170" s="41" t="s">
        <v>78</v>
      </c>
      <c r="AD170" s="41" t="s">
        <v>1</v>
      </c>
      <c r="AE170" s="91"/>
    </row>
    <row r="171" spans="1:48" ht="12.95" customHeight="1" x14ac:dyDescent="0.25">
      <c r="A171" s="230"/>
      <c r="B171" s="138"/>
      <c r="C171" s="230"/>
      <c r="D171" s="230"/>
      <c r="E171" s="230"/>
      <c r="F171" s="230"/>
      <c r="G171" s="230"/>
      <c r="H171" s="230"/>
      <c r="I171" s="138"/>
      <c r="J171" s="138"/>
      <c r="K171" s="138"/>
      <c r="L171" s="138"/>
      <c r="M171" s="116"/>
      <c r="N171" s="116"/>
      <c r="O171" s="116"/>
      <c r="P171" s="116"/>
      <c r="R171" s="186"/>
      <c r="S171" s="42"/>
      <c r="T171" s="43" t="s">
        <v>79</v>
      </c>
      <c r="U171" s="43" t="s">
        <v>41</v>
      </c>
      <c r="V171" s="43" t="s">
        <v>42</v>
      </c>
      <c r="W171" s="15" t="s">
        <v>43</v>
      </c>
      <c r="X171" s="44" t="s">
        <v>80</v>
      </c>
      <c r="Y171" s="15" t="s">
        <v>45</v>
      </c>
      <c r="Z171" s="15" t="s">
        <v>61</v>
      </c>
      <c r="AA171" s="45"/>
      <c r="AB171" s="45" t="s">
        <v>81</v>
      </c>
      <c r="AC171" s="45" t="s">
        <v>82</v>
      </c>
      <c r="AD171" s="45"/>
      <c r="AE171" s="91"/>
    </row>
    <row r="172" spans="1:48" ht="12.95" customHeight="1" x14ac:dyDescent="0.25">
      <c r="A172" s="230"/>
      <c r="B172" s="104"/>
      <c r="C172" s="138"/>
      <c r="D172" s="138"/>
      <c r="E172" s="138"/>
      <c r="F172" s="138"/>
      <c r="G172" s="138"/>
      <c r="H172" s="103"/>
      <c r="I172" s="138"/>
      <c r="J172" s="138"/>
      <c r="K172" s="138"/>
      <c r="L172" s="138"/>
      <c r="M172" s="116"/>
      <c r="N172" s="116"/>
      <c r="O172" s="116"/>
      <c r="P172" s="116"/>
      <c r="R172" s="16">
        <v>1</v>
      </c>
      <c r="S172" s="16">
        <v>2</v>
      </c>
      <c r="T172" s="16">
        <v>3</v>
      </c>
      <c r="U172" s="16">
        <v>4</v>
      </c>
      <c r="V172" s="16">
        <v>5</v>
      </c>
      <c r="W172" s="16">
        <v>6</v>
      </c>
      <c r="X172" s="87" t="s">
        <v>83</v>
      </c>
      <c r="Y172" s="16">
        <v>8</v>
      </c>
      <c r="Z172" s="16" t="s">
        <v>84</v>
      </c>
      <c r="AA172" s="153">
        <v>10</v>
      </c>
      <c r="AB172" s="153">
        <v>11</v>
      </c>
      <c r="AC172" s="153">
        <v>12</v>
      </c>
      <c r="AD172" s="153">
        <v>13</v>
      </c>
      <c r="AE172" s="91"/>
    </row>
    <row r="173" spans="1:48" ht="12.95" customHeight="1" x14ac:dyDescent="0.25">
      <c r="A173" s="138"/>
      <c r="B173" s="138"/>
      <c r="C173" s="138"/>
      <c r="D173" s="138"/>
      <c r="E173" s="138"/>
      <c r="F173" s="138"/>
      <c r="G173" s="138"/>
      <c r="H173" s="103"/>
      <c r="I173" s="138"/>
      <c r="J173" s="138"/>
      <c r="K173" s="138"/>
      <c r="L173" s="138"/>
      <c r="M173" s="116"/>
      <c r="N173" s="116"/>
      <c r="O173" s="116"/>
      <c r="P173" s="116"/>
      <c r="R173" s="51">
        <v>1</v>
      </c>
      <c r="S173" s="52" t="s">
        <v>3</v>
      </c>
      <c r="T173" s="52"/>
      <c r="U173" s="78">
        <v>21.6</v>
      </c>
      <c r="V173" s="78">
        <v>784.89</v>
      </c>
      <c r="W173" s="78">
        <v>12.8</v>
      </c>
      <c r="X173" s="78">
        <v>819.29</v>
      </c>
      <c r="Y173" s="78">
        <v>313.95600000000002</v>
      </c>
      <c r="Z173" s="78">
        <v>400</v>
      </c>
      <c r="AA173" s="53" t="s">
        <v>86</v>
      </c>
      <c r="AB173" s="53"/>
      <c r="AC173" s="146">
        <v>835</v>
      </c>
      <c r="AD173" s="53"/>
      <c r="AE173" s="91"/>
      <c r="AV173" s="105"/>
    </row>
    <row r="174" spans="1:48" ht="12.95" customHeight="1" x14ac:dyDescent="0.25">
      <c r="A174" s="138"/>
      <c r="B174" s="24"/>
      <c r="C174" s="24"/>
      <c r="D174" s="131"/>
      <c r="E174" s="131"/>
      <c r="F174" s="131"/>
      <c r="G174" s="131"/>
      <c r="H174" s="131"/>
      <c r="I174" s="102"/>
      <c r="J174" s="102"/>
      <c r="K174" s="102"/>
      <c r="L174" s="102"/>
      <c r="M174" s="116"/>
      <c r="N174" s="116"/>
      <c r="O174" s="116"/>
      <c r="P174" s="116"/>
      <c r="R174" s="54">
        <v>2</v>
      </c>
      <c r="S174" s="55" t="s">
        <v>4</v>
      </c>
      <c r="T174" s="55"/>
      <c r="U174" s="78">
        <v>28</v>
      </c>
      <c r="V174" s="78">
        <v>92</v>
      </c>
      <c r="W174" s="78">
        <v>34</v>
      </c>
      <c r="X174" s="78">
        <v>154</v>
      </c>
      <c r="Y174" s="78">
        <v>27.6</v>
      </c>
      <c r="Z174" s="78">
        <v>300</v>
      </c>
      <c r="AA174" s="56" t="s">
        <v>60</v>
      </c>
      <c r="AB174" s="53"/>
      <c r="AC174" s="146">
        <v>267</v>
      </c>
      <c r="AD174" s="53"/>
      <c r="AE174" s="91"/>
      <c r="AV174" s="105"/>
    </row>
    <row r="175" spans="1:48" ht="12.95" customHeight="1" x14ac:dyDescent="0.25">
      <c r="A175" s="138"/>
      <c r="B175" s="24"/>
      <c r="C175" s="24"/>
      <c r="D175" s="131"/>
      <c r="E175" s="131"/>
      <c r="F175" s="131"/>
      <c r="G175" s="131"/>
      <c r="H175" s="131"/>
      <c r="I175" s="102"/>
      <c r="J175" s="102"/>
      <c r="K175" s="102"/>
      <c r="L175" s="102"/>
      <c r="M175" s="116"/>
      <c r="N175" s="116"/>
      <c r="O175" s="116"/>
      <c r="P175" s="116"/>
      <c r="R175" s="54">
        <v>3</v>
      </c>
      <c r="S175" s="55" t="s">
        <v>5</v>
      </c>
      <c r="T175" s="55"/>
      <c r="U175" s="78">
        <v>0</v>
      </c>
      <c r="V175" s="78">
        <v>123.5</v>
      </c>
      <c r="W175" s="78">
        <v>0</v>
      </c>
      <c r="X175" s="78">
        <v>123.5</v>
      </c>
      <c r="Y175" s="78">
        <v>37.049999999999997</v>
      </c>
      <c r="Z175" s="78">
        <v>300</v>
      </c>
      <c r="AA175" s="56"/>
      <c r="AB175" s="53"/>
      <c r="AC175" s="146">
        <v>172</v>
      </c>
      <c r="AD175" s="53"/>
      <c r="AE175" s="91"/>
      <c r="AV175" s="105"/>
    </row>
    <row r="176" spans="1:48" ht="12.95" customHeight="1" x14ac:dyDescent="0.25">
      <c r="A176" s="138"/>
      <c r="B176" s="24"/>
      <c r="C176" s="24"/>
      <c r="D176" s="131"/>
      <c r="E176" s="131"/>
      <c r="F176" s="131"/>
      <c r="G176" s="131"/>
      <c r="H176" s="131"/>
      <c r="I176" s="102"/>
      <c r="J176" s="102"/>
      <c r="K176" s="102"/>
      <c r="L176" s="102"/>
      <c r="M176" s="116"/>
      <c r="N176" s="116"/>
      <c r="O176" s="116"/>
      <c r="P176" s="116"/>
      <c r="R176" s="54">
        <v>4</v>
      </c>
      <c r="S176" s="55" t="s">
        <v>6</v>
      </c>
      <c r="T176" s="55"/>
      <c r="U176" s="78">
        <v>1</v>
      </c>
      <c r="V176" s="78">
        <v>2</v>
      </c>
      <c r="W176" s="78">
        <v>0</v>
      </c>
      <c r="X176" s="78">
        <v>3</v>
      </c>
      <c r="Y176" s="78">
        <v>0.5</v>
      </c>
      <c r="Z176" s="78">
        <v>250</v>
      </c>
      <c r="AA176" s="56"/>
      <c r="AB176" s="53"/>
      <c r="AC176" s="146">
        <v>7</v>
      </c>
      <c r="AD176" s="53"/>
      <c r="AE176" s="91"/>
      <c r="AV176" s="105"/>
    </row>
    <row r="177" spans="1:48" ht="12.95" customHeight="1" x14ac:dyDescent="0.25">
      <c r="A177" s="138"/>
      <c r="B177" s="24"/>
      <c r="C177" s="24"/>
      <c r="D177" s="131"/>
      <c r="E177" s="131"/>
      <c r="F177" s="131"/>
      <c r="G177" s="131"/>
      <c r="H177" s="131"/>
      <c r="I177" s="102"/>
      <c r="J177" s="102"/>
      <c r="K177" s="102"/>
      <c r="L177" s="102"/>
      <c r="M177" s="116"/>
      <c r="N177" s="116"/>
      <c r="O177" s="116"/>
      <c r="P177" s="116"/>
      <c r="R177" s="54">
        <v>5</v>
      </c>
      <c r="S177" s="55" t="s">
        <v>48</v>
      </c>
      <c r="T177" s="55"/>
      <c r="U177" s="78">
        <v>0</v>
      </c>
      <c r="V177" s="78">
        <v>0</v>
      </c>
      <c r="W177" s="78">
        <v>0</v>
      </c>
      <c r="X177" s="78">
        <v>0</v>
      </c>
      <c r="Y177" s="78">
        <v>0</v>
      </c>
      <c r="Z177" s="78">
        <v>0</v>
      </c>
      <c r="AA177" s="56"/>
      <c r="AB177" s="53"/>
      <c r="AC177" s="146">
        <v>0</v>
      </c>
      <c r="AD177" s="56"/>
      <c r="AE177" s="91"/>
      <c r="AV177" s="105"/>
    </row>
    <row r="178" spans="1:48" ht="12.95" customHeight="1" x14ac:dyDescent="0.25">
      <c r="A178" s="138"/>
      <c r="B178" s="24"/>
      <c r="C178" s="24"/>
      <c r="D178" s="131"/>
      <c r="E178" s="131"/>
      <c r="F178" s="131"/>
      <c r="G178" s="131"/>
      <c r="H178" s="131"/>
      <c r="I178" s="102"/>
      <c r="J178" s="102"/>
      <c r="K178" s="102"/>
      <c r="L178" s="102"/>
      <c r="M178" s="116"/>
      <c r="N178" s="116"/>
      <c r="O178" s="116"/>
      <c r="P178" s="116"/>
      <c r="R178" s="54">
        <v>6</v>
      </c>
      <c r="S178" s="55" t="s">
        <v>7</v>
      </c>
      <c r="T178" s="55"/>
      <c r="U178" s="78">
        <v>0</v>
      </c>
      <c r="V178" s="78">
        <v>0</v>
      </c>
      <c r="W178" s="78">
        <v>0</v>
      </c>
      <c r="X178" s="78">
        <v>0</v>
      </c>
      <c r="Y178" s="78">
        <v>0</v>
      </c>
      <c r="Z178" s="78">
        <v>0</v>
      </c>
      <c r="AA178" s="56"/>
      <c r="AB178" s="53"/>
      <c r="AC178" s="146">
        <v>0</v>
      </c>
      <c r="AD178" s="56"/>
      <c r="AE178" s="91"/>
      <c r="AV178" s="105"/>
    </row>
    <row r="179" spans="1:48" ht="12.95" customHeight="1" x14ac:dyDescent="0.25">
      <c r="A179" s="138"/>
      <c r="B179" s="24"/>
      <c r="C179" s="24"/>
      <c r="D179" s="131"/>
      <c r="E179" s="131"/>
      <c r="F179" s="131"/>
      <c r="G179" s="131"/>
      <c r="H179" s="131"/>
      <c r="I179" s="102"/>
      <c r="J179" s="102"/>
      <c r="K179" s="102"/>
      <c r="L179" s="102"/>
      <c r="M179" s="116"/>
      <c r="N179" s="116"/>
      <c r="O179" s="116"/>
      <c r="P179" s="116"/>
      <c r="R179" s="54">
        <v>7</v>
      </c>
      <c r="S179" s="55" t="s">
        <v>17</v>
      </c>
      <c r="T179" s="55"/>
      <c r="U179" s="78">
        <v>0</v>
      </c>
      <c r="V179" s="78">
        <v>0</v>
      </c>
      <c r="W179" s="78">
        <v>0</v>
      </c>
      <c r="X179" s="78">
        <v>0</v>
      </c>
      <c r="Y179" s="78">
        <v>0</v>
      </c>
      <c r="Z179" s="78">
        <v>0</v>
      </c>
      <c r="AA179" s="56"/>
      <c r="AB179" s="53"/>
      <c r="AC179" s="146">
        <v>0</v>
      </c>
      <c r="AD179" s="56"/>
      <c r="AE179" s="91"/>
      <c r="AV179" s="105"/>
    </row>
    <row r="180" spans="1:48" ht="12.95" customHeight="1" x14ac:dyDescent="0.25">
      <c r="A180" s="138"/>
      <c r="B180" s="24"/>
      <c r="C180" s="24"/>
      <c r="D180" s="131"/>
      <c r="E180" s="131"/>
      <c r="F180" s="131"/>
      <c r="G180" s="131"/>
      <c r="H180" s="131"/>
      <c r="I180" s="102"/>
      <c r="J180" s="102"/>
      <c r="K180" s="102"/>
      <c r="L180" s="102"/>
      <c r="M180" s="116"/>
      <c r="N180" s="116"/>
      <c r="O180" s="116"/>
      <c r="P180" s="116"/>
      <c r="R180" s="54">
        <v>8</v>
      </c>
      <c r="S180" s="55" t="s">
        <v>53</v>
      </c>
      <c r="T180" s="55"/>
      <c r="U180" s="78">
        <v>0</v>
      </c>
      <c r="V180" s="78">
        <v>0</v>
      </c>
      <c r="W180" s="78">
        <v>0</v>
      </c>
      <c r="X180" s="78">
        <v>0</v>
      </c>
      <c r="Y180" s="78">
        <v>0</v>
      </c>
      <c r="Z180" s="78">
        <v>0</v>
      </c>
      <c r="AA180" s="56"/>
      <c r="AB180" s="53"/>
      <c r="AC180" s="146">
        <v>0</v>
      </c>
      <c r="AD180" s="56"/>
      <c r="AE180" s="91"/>
      <c r="AV180" s="105"/>
    </row>
    <row r="181" spans="1:48" ht="12.95" customHeight="1" x14ac:dyDescent="0.25">
      <c r="A181" s="138"/>
      <c r="B181" s="24"/>
      <c r="C181" s="24"/>
      <c r="D181" s="131"/>
      <c r="E181" s="131"/>
      <c r="F181" s="131"/>
      <c r="G181" s="131"/>
      <c r="H181" s="131"/>
      <c r="I181" s="102"/>
      <c r="J181" s="102"/>
      <c r="K181" s="102"/>
      <c r="L181" s="102"/>
      <c r="M181" s="116"/>
      <c r="N181" s="116"/>
      <c r="O181" s="116"/>
      <c r="P181" s="116"/>
      <c r="R181" s="54">
        <v>9</v>
      </c>
      <c r="S181" s="55" t="s">
        <v>49</v>
      </c>
      <c r="T181" s="55"/>
      <c r="U181" s="78">
        <v>0</v>
      </c>
      <c r="V181" s="78">
        <v>0</v>
      </c>
      <c r="W181" s="78">
        <v>0</v>
      </c>
      <c r="X181" s="78">
        <v>0</v>
      </c>
      <c r="Y181" s="78">
        <v>0</v>
      </c>
      <c r="Z181" s="78">
        <v>0</v>
      </c>
      <c r="AA181" s="56"/>
      <c r="AB181" s="53"/>
      <c r="AC181" s="146">
        <v>0</v>
      </c>
      <c r="AD181" s="56"/>
      <c r="AE181" s="91"/>
      <c r="AV181" s="105"/>
    </row>
    <row r="182" spans="1:48" ht="12.95" customHeight="1" x14ac:dyDescent="0.25">
      <c r="A182" s="138"/>
      <c r="B182" s="24"/>
      <c r="C182" s="24"/>
      <c r="D182" s="131"/>
      <c r="E182" s="131"/>
      <c r="F182" s="131"/>
      <c r="G182" s="131"/>
      <c r="H182" s="131"/>
      <c r="I182" s="102"/>
      <c r="J182" s="102"/>
      <c r="K182" s="102"/>
      <c r="L182" s="102"/>
      <c r="M182" s="116"/>
      <c r="N182" s="116"/>
      <c r="O182" s="116"/>
      <c r="P182" s="116"/>
      <c r="R182" s="54">
        <v>10</v>
      </c>
      <c r="S182" s="55" t="s">
        <v>8</v>
      </c>
      <c r="T182" s="55"/>
      <c r="U182" s="78">
        <v>0</v>
      </c>
      <c r="V182" s="78">
        <v>0</v>
      </c>
      <c r="W182" s="78">
        <v>0</v>
      </c>
      <c r="X182" s="78">
        <v>0</v>
      </c>
      <c r="Y182" s="78">
        <v>0</v>
      </c>
      <c r="Z182" s="78">
        <v>0</v>
      </c>
      <c r="AA182" s="56"/>
      <c r="AB182" s="53"/>
      <c r="AC182" s="146">
        <v>0</v>
      </c>
      <c r="AD182" s="56"/>
      <c r="AE182" s="91"/>
      <c r="AV182" s="105"/>
    </row>
    <row r="183" spans="1:48" ht="12.95" customHeight="1" x14ac:dyDescent="0.25">
      <c r="A183" s="138"/>
      <c r="B183" s="24"/>
      <c r="C183" s="24"/>
      <c r="D183" s="131"/>
      <c r="E183" s="131"/>
      <c r="F183" s="131"/>
      <c r="G183" s="131"/>
      <c r="H183" s="131"/>
      <c r="I183" s="102"/>
      <c r="J183" s="102"/>
      <c r="K183" s="102"/>
      <c r="L183" s="102"/>
      <c r="M183" s="116"/>
      <c r="N183" s="116"/>
      <c r="O183" s="116"/>
      <c r="P183" s="116"/>
      <c r="R183" s="54">
        <v>11</v>
      </c>
      <c r="S183" s="55" t="s">
        <v>9</v>
      </c>
      <c r="T183" s="55"/>
      <c r="U183" s="78">
        <v>0</v>
      </c>
      <c r="V183" s="78">
        <v>0</v>
      </c>
      <c r="W183" s="78">
        <v>0</v>
      </c>
      <c r="X183" s="78">
        <v>0</v>
      </c>
      <c r="Y183" s="78">
        <v>0</v>
      </c>
      <c r="Z183" s="78">
        <v>0</v>
      </c>
      <c r="AA183" s="56"/>
      <c r="AB183" s="53"/>
      <c r="AC183" s="146">
        <v>0</v>
      </c>
      <c r="AD183" s="56"/>
      <c r="AE183" s="91"/>
      <c r="AV183" s="105"/>
    </row>
    <row r="184" spans="1:48" ht="12.95" customHeight="1" x14ac:dyDescent="0.25">
      <c r="A184" s="138"/>
      <c r="B184" s="24"/>
      <c r="C184" s="24"/>
      <c r="D184" s="131"/>
      <c r="E184" s="131"/>
      <c r="F184" s="131"/>
      <c r="G184" s="131"/>
      <c r="H184" s="131"/>
      <c r="I184" s="102"/>
      <c r="J184" s="102"/>
      <c r="K184" s="102"/>
      <c r="L184" s="102"/>
      <c r="M184" s="116"/>
      <c r="N184" s="116"/>
      <c r="O184" s="116"/>
      <c r="P184" s="116"/>
      <c r="R184" s="54">
        <v>12</v>
      </c>
      <c r="S184" s="55" t="s">
        <v>52</v>
      </c>
      <c r="T184" s="55"/>
      <c r="U184" s="78">
        <v>0</v>
      </c>
      <c r="V184" s="78">
        <v>0</v>
      </c>
      <c r="W184" s="78">
        <v>0</v>
      </c>
      <c r="X184" s="78">
        <v>0</v>
      </c>
      <c r="Y184" s="78">
        <v>0</v>
      </c>
      <c r="Z184" s="78">
        <v>0</v>
      </c>
      <c r="AA184" s="56"/>
      <c r="AB184" s="53"/>
      <c r="AC184" s="146">
        <v>0</v>
      </c>
      <c r="AD184" s="56"/>
      <c r="AE184" s="91"/>
      <c r="AV184" s="105"/>
    </row>
    <row r="185" spans="1:48" ht="12.95" customHeight="1" x14ac:dyDescent="0.25">
      <c r="A185" s="138"/>
      <c r="B185" s="24"/>
      <c r="C185" s="24"/>
      <c r="D185" s="131"/>
      <c r="E185" s="131"/>
      <c r="F185" s="131"/>
      <c r="G185" s="131"/>
      <c r="H185" s="131"/>
      <c r="I185" s="102"/>
      <c r="J185" s="102"/>
      <c r="K185" s="102"/>
      <c r="L185" s="102"/>
      <c r="M185" s="116"/>
      <c r="N185" s="116"/>
      <c r="O185" s="116"/>
      <c r="P185" s="116"/>
      <c r="R185" s="54">
        <v>13</v>
      </c>
      <c r="S185" s="55" t="s">
        <v>10</v>
      </c>
      <c r="T185" s="55"/>
      <c r="U185" s="78">
        <v>0</v>
      </c>
      <c r="V185" s="78">
        <v>0</v>
      </c>
      <c r="W185" s="78">
        <v>0</v>
      </c>
      <c r="X185" s="78">
        <v>0</v>
      </c>
      <c r="Y185" s="78">
        <v>0</v>
      </c>
      <c r="Z185" s="78">
        <v>0</v>
      </c>
      <c r="AA185" s="56"/>
      <c r="AB185" s="53"/>
      <c r="AC185" s="146">
        <v>0</v>
      </c>
      <c r="AD185" s="56"/>
      <c r="AE185" s="91"/>
      <c r="AV185" s="105"/>
    </row>
    <row r="186" spans="1:48" ht="12.95" customHeight="1" x14ac:dyDescent="0.25">
      <c r="A186" s="138"/>
      <c r="B186" s="24"/>
      <c r="C186" s="24"/>
      <c r="D186" s="131"/>
      <c r="E186" s="131"/>
      <c r="F186" s="131"/>
      <c r="G186" s="131"/>
      <c r="H186" s="131"/>
      <c r="I186" s="102"/>
      <c r="J186" s="102"/>
      <c r="K186" s="102"/>
      <c r="L186" s="102"/>
      <c r="M186" s="116"/>
      <c r="N186" s="116"/>
      <c r="O186" s="116"/>
      <c r="P186" s="116"/>
      <c r="R186" s="54">
        <v>14</v>
      </c>
      <c r="S186" s="55" t="s">
        <v>11</v>
      </c>
      <c r="T186" s="55"/>
      <c r="U186" s="78">
        <v>0</v>
      </c>
      <c r="V186" s="78">
        <v>0</v>
      </c>
      <c r="W186" s="78">
        <v>0</v>
      </c>
      <c r="X186" s="78">
        <v>0</v>
      </c>
      <c r="Y186" s="78">
        <v>0</v>
      </c>
      <c r="Z186" s="78">
        <v>0</v>
      </c>
      <c r="AA186" s="56"/>
      <c r="AB186" s="53"/>
      <c r="AC186" s="146">
        <v>0</v>
      </c>
      <c r="AD186" s="56"/>
      <c r="AE186" s="91"/>
      <c r="AV186" s="105"/>
    </row>
    <row r="187" spans="1:48" ht="12.95" customHeight="1" x14ac:dyDescent="0.25">
      <c r="A187" s="138"/>
      <c r="B187" s="24"/>
      <c r="C187" s="24"/>
      <c r="D187" s="131"/>
      <c r="E187" s="131"/>
      <c r="F187" s="131"/>
      <c r="G187" s="131"/>
      <c r="H187" s="131"/>
      <c r="I187" s="102"/>
      <c r="J187" s="102"/>
      <c r="K187" s="102"/>
      <c r="L187" s="102"/>
      <c r="M187" s="116"/>
      <c r="N187" s="116"/>
      <c r="O187" s="116"/>
      <c r="P187" s="116"/>
      <c r="R187" s="54">
        <v>15</v>
      </c>
      <c r="S187" s="55" t="s">
        <v>54</v>
      </c>
      <c r="T187" s="55"/>
      <c r="U187" s="78">
        <v>0</v>
      </c>
      <c r="V187" s="78">
        <v>0</v>
      </c>
      <c r="W187" s="78">
        <v>0</v>
      </c>
      <c r="X187" s="78">
        <v>0</v>
      </c>
      <c r="Y187" s="78">
        <v>0</v>
      </c>
      <c r="Z187" s="78">
        <v>0</v>
      </c>
      <c r="AA187" s="56"/>
      <c r="AB187" s="53"/>
      <c r="AC187" s="146">
        <v>0</v>
      </c>
      <c r="AD187" s="56"/>
      <c r="AE187" s="91"/>
      <c r="AV187" s="105"/>
    </row>
    <row r="188" spans="1:48" ht="12.95" customHeight="1" x14ac:dyDescent="0.25">
      <c r="A188" s="138"/>
      <c r="B188" s="24"/>
      <c r="C188" s="24"/>
      <c r="D188" s="131"/>
      <c r="E188" s="131"/>
      <c r="F188" s="131"/>
      <c r="G188" s="131"/>
      <c r="H188" s="131"/>
      <c r="I188" s="102"/>
      <c r="J188" s="102"/>
      <c r="K188" s="102"/>
      <c r="L188" s="102"/>
      <c r="M188" s="116"/>
      <c r="N188" s="116"/>
      <c r="O188" s="116"/>
      <c r="P188" s="116"/>
      <c r="R188" s="54">
        <v>16</v>
      </c>
      <c r="S188" s="55" t="s">
        <v>12</v>
      </c>
      <c r="T188" s="55"/>
      <c r="U188" s="78">
        <v>8</v>
      </c>
      <c r="V188" s="78">
        <v>93</v>
      </c>
      <c r="W188" s="78">
        <v>3</v>
      </c>
      <c r="X188" s="78">
        <v>104</v>
      </c>
      <c r="Y188" s="78">
        <v>23.25</v>
      </c>
      <c r="Z188" s="78">
        <v>250</v>
      </c>
      <c r="AA188" s="56"/>
      <c r="AB188" s="53"/>
      <c r="AC188" s="146">
        <v>177</v>
      </c>
      <c r="AD188" s="53"/>
      <c r="AE188" s="19"/>
      <c r="AV188" s="105"/>
    </row>
    <row r="189" spans="1:48" ht="12.95" customHeight="1" x14ac:dyDescent="0.25">
      <c r="A189" s="138"/>
      <c r="B189" s="24"/>
      <c r="C189" s="24"/>
      <c r="D189" s="131"/>
      <c r="E189" s="131"/>
      <c r="F189" s="131"/>
      <c r="G189" s="131"/>
      <c r="H189" s="131"/>
      <c r="I189" s="102"/>
      <c r="J189" s="102"/>
      <c r="K189" s="102"/>
      <c r="L189" s="102"/>
      <c r="M189" s="116"/>
      <c r="N189" s="116"/>
      <c r="O189" s="116"/>
      <c r="P189" s="116"/>
      <c r="R189" s="54">
        <v>17</v>
      </c>
      <c r="S189" s="55" t="s">
        <v>13</v>
      </c>
      <c r="T189" s="55"/>
      <c r="U189" s="78">
        <v>13</v>
      </c>
      <c r="V189" s="78">
        <v>151</v>
      </c>
      <c r="W189" s="78">
        <v>17</v>
      </c>
      <c r="X189" s="78">
        <v>181</v>
      </c>
      <c r="Y189" s="78">
        <v>37.75</v>
      </c>
      <c r="Z189" s="78">
        <v>250</v>
      </c>
      <c r="AA189" s="56"/>
      <c r="AB189" s="53"/>
      <c r="AC189" s="146">
        <v>312</v>
      </c>
      <c r="AD189" s="56"/>
      <c r="AE189" s="19"/>
      <c r="AV189" s="105"/>
    </row>
    <row r="190" spans="1:48" ht="12.95" customHeight="1" x14ac:dyDescent="0.25">
      <c r="A190" s="138"/>
      <c r="B190" s="24"/>
      <c r="C190" s="24"/>
      <c r="D190" s="131"/>
      <c r="E190" s="131"/>
      <c r="F190" s="131"/>
      <c r="G190" s="131"/>
      <c r="H190" s="131"/>
      <c r="I190" s="102"/>
      <c r="J190" s="102"/>
      <c r="K190" s="102"/>
      <c r="L190" s="102"/>
      <c r="M190" s="116"/>
      <c r="N190" s="116"/>
      <c r="O190" s="116"/>
      <c r="P190" s="116"/>
      <c r="R190" s="54">
        <v>18</v>
      </c>
      <c r="S190" s="55" t="s">
        <v>14</v>
      </c>
      <c r="T190" s="55"/>
      <c r="U190" s="78">
        <v>12</v>
      </c>
      <c r="V190" s="78">
        <v>62</v>
      </c>
      <c r="W190" s="78">
        <v>10</v>
      </c>
      <c r="X190" s="78">
        <v>84</v>
      </c>
      <c r="Y190" s="78">
        <v>15.5</v>
      </c>
      <c r="Z190" s="78">
        <v>250</v>
      </c>
      <c r="AA190" s="56"/>
      <c r="AB190" s="53"/>
      <c r="AC190" s="146">
        <v>150</v>
      </c>
      <c r="AD190" s="53"/>
      <c r="AE190" s="19"/>
      <c r="AV190" s="105"/>
    </row>
    <row r="191" spans="1:48" ht="12.95" customHeight="1" x14ac:dyDescent="0.25">
      <c r="A191" s="138"/>
      <c r="B191" s="24"/>
      <c r="C191" s="24"/>
      <c r="D191" s="131"/>
      <c r="E191" s="131"/>
      <c r="F191" s="131"/>
      <c r="G191" s="131"/>
      <c r="H191" s="131"/>
      <c r="I191" s="102"/>
      <c r="J191" s="102"/>
      <c r="K191" s="102"/>
      <c r="L191" s="102"/>
      <c r="M191" s="116"/>
      <c r="N191" s="116"/>
      <c r="O191" s="116"/>
      <c r="P191" s="116"/>
      <c r="R191" s="54">
        <v>19</v>
      </c>
      <c r="S191" s="55" t="s">
        <v>15</v>
      </c>
      <c r="T191" s="55"/>
      <c r="U191" s="78">
        <v>0</v>
      </c>
      <c r="V191" s="78">
        <v>3</v>
      </c>
      <c r="W191" s="78">
        <v>0</v>
      </c>
      <c r="X191" s="78">
        <v>3</v>
      </c>
      <c r="Y191" s="78">
        <v>0.75</v>
      </c>
      <c r="Z191" s="78">
        <v>250</v>
      </c>
      <c r="AA191" s="56"/>
      <c r="AB191" s="53"/>
      <c r="AC191" s="146">
        <v>7</v>
      </c>
      <c r="AD191" s="53"/>
      <c r="AE191" s="61"/>
      <c r="AV191" s="105"/>
    </row>
    <row r="192" spans="1:48" ht="12.95" customHeight="1" x14ac:dyDescent="0.25">
      <c r="A192" s="138"/>
      <c r="B192" s="24"/>
      <c r="C192" s="24"/>
      <c r="D192" s="131"/>
      <c r="E192" s="131"/>
      <c r="F192" s="131"/>
      <c r="G192" s="131"/>
      <c r="H192" s="131"/>
      <c r="I192" s="102"/>
      <c r="J192" s="102"/>
      <c r="K192" s="102"/>
      <c r="L192" s="102"/>
      <c r="M192" s="116"/>
      <c r="N192" s="116"/>
      <c r="O192" s="116"/>
      <c r="P192" s="116"/>
      <c r="R192" s="54">
        <v>20</v>
      </c>
      <c r="S192" s="55" t="s">
        <v>55</v>
      </c>
      <c r="T192" s="55"/>
      <c r="U192" s="78">
        <v>0</v>
      </c>
      <c r="V192" s="78">
        <v>0</v>
      </c>
      <c r="W192" s="78">
        <v>0</v>
      </c>
      <c r="X192" s="78">
        <v>0</v>
      </c>
      <c r="Y192" s="78">
        <v>0</v>
      </c>
      <c r="Z192" s="78">
        <v>0</v>
      </c>
      <c r="AA192" s="56"/>
      <c r="AB192" s="53"/>
      <c r="AC192" s="146">
        <v>0</v>
      </c>
      <c r="AD192" s="56"/>
      <c r="AE192" s="19"/>
      <c r="AV192" s="105"/>
    </row>
    <row r="193" spans="1:53" ht="12.95" customHeight="1" x14ac:dyDescent="0.25">
      <c r="A193" s="138"/>
      <c r="B193" s="24"/>
      <c r="C193" s="24"/>
      <c r="D193" s="131"/>
      <c r="E193" s="131"/>
      <c r="F193" s="131"/>
      <c r="G193" s="131"/>
      <c r="H193" s="131"/>
      <c r="I193" s="102"/>
      <c r="J193" s="102"/>
      <c r="K193" s="102"/>
      <c r="L193" s="102"/>
      <c r="M193" s="116"/>
      <c r="N193" s="116"/>
      <c r="O193" s="116"/>
      <c r="P193" s="116"/>
      <c r="R193" s="54">
        <v>21</v>
      </c>
      <c r="S193" s="52" t="s">
        <v>16</v>
      </c>
      <c r="T193" s="52"/>
      <c r="U193" s="78">
        <v>0</v>
      </c>
      <c r="V193" s="78">
        <v>0</v>
      </c>
      <c r="W193" s="78">
        <v>0</v>
      </c>
      <c r="X193" s="78">
        <v>0</v>
      </c>
      <c r="Y193" s="78">
        <v>0</v>
      </c>
      <c r="Z193" s="78">
        <v>0</v>
      </c>
      <c r="AA193" s="82"/>
      <c r="AB193" s="53"/>
      <c r="AC193" s="147">
        <v>0</v>
      </c>
      <c r="AD193" s="56"/>
      <c r="AE193" s="19"/>
      <c r="AV193" s="105"/>
    </row>
    <row r="194" spans="1:53" ht="12.95" customHeight="1" x14ac:dyDescent="0.25">
      <c r="A194" s="138"/>
      <c r="B194" s="24"/>
      <c r="C194" s="24"/>
      <c r="D194" s="131"/>
      <c r="E194" s="131"/>
      <c r="F194" s="131"/>
      <c r="G194" s="131"/>
      <c r="H194" s="131"/>
      <c r="I194" s="102"/>
      <c r="J194" s="102"/>
      <c r="K194" s="102"/>
      <c r="L194" s="102"/>
      <c r="M194" s="116"/>
      <c r="N194" s="116"/>
      <c r="O194" s="116"/>
      <c r="P194" s="116"/>
      <c r="R194" s="202" t="s">
        <v>56</v>
      </c>
      <c r="S194" s="203"/>
      <c r="T194" s="83"/>
      <c r="U194" s="18">
        <f>SUM(U173:U193)</f>
        <v>83.6</v>
      </c>
      <c r="V194" s="18">
        <f t="shared" ref="V194:Y194" si="11">SUM(V173:V193)</f>
        <v>1311.3899999999999</v>
      </c>
      <c r="W194" s="18">
        <f t="shared" si="11"/>
        <v>76.8</v>
      </c>
      <c r="X194" s="18">
        <f t="shared" si="11"/>
        <v>1471.79</v>
      </c>
      <c r="Y194" s="18">
        <f t="shared" si="11"/>
        <v>456.35600000000005</v>
      </c>
      <c r="Z194" s="18">
        <f>SUM(Z173:Z193)/8</f>
        <v>281.25</v>
      </c>
      <c r="AA194" s="64"/>
      <c r="AB194" s="148">
        <v>125000</v>
      </c>
      <c r="AC194" s="65">
        <f>SUM(AC173:AC193)</f>
        <v>1927</v>
      </c>
      <c r="AD194" s="64"/>
      <c r="AE194" s="61"/>
      <c r="AV194" s="105"/>
    </row>
    <row r="195" spans="1:53" ht="12.95" customHeight="1" x14ac:dyDescent="0.3">
      <c r="A195" s="230"/>
      <c r="B195" s="230"/>
      <c r="C195" s="138"/>
      <c r="D195" s="102"/>
      <c r="E195" s="102"/>
      <c r="F195" s="102"/>
      <c r="G195" s="102"/>
      <c r="H195" s="102"/>
      <c r="I195" s="131"/>
      <c r="J195" s="131"/>
      <c r="K195" s="132"/>
      <c r="L195" s="132"/>
      <c r="M195" s="117"/>
      <c r="N195" s="117"/>
      <c r="O195" s="117"/>
      <c r="P195" s="117"/>
      <c r="R195" s="20"/>
      <c r="S195" s="20"/>
      <c r="T195" s="20"/>
      <c r="U195" s="20"/>
      <c r="V195" s="20"/>
      <c r="W195" s="20"/>
      <c r="X195" s="20"/>
      <c r="Y195" s="20"/>
      <c r="Z195" s="68"/>
      <c r="AA195" s="21"/>
      <c r="AB195" s="21"/>
      <c r="AC195" s="21"/>
      <c r="AD195" s="21"/>
      <c r="AE195" s="21"/>
    </row>
    <row r="196" spans="1:53" ht="12.95" customHeight="1" x14ac:dyDescent="0.3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68"/>
      <c r="L196" s="68"/>
      <c r="M196" s="113"/>
      <c r="N196" s="113"/>
      <c r="O196" s="113"/>
      <c r="P196" s="113"/>
      <c r="R196" s="7" t="s">
        <v>128</v>
      </c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92"/>
      <c r="AE196" s="22"/>
    </row>
    <row r="197" spans="1:53" ht="12.95" customHeight="1" x14ac:dyDescent="0.2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R197" s="7" t="s">
        <v>41</v>
      </c>
      <c r="S197" s="7" t="s">
        <v>129</v>
      </c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</row>
    <row r="198" spans="1:53" ht="12.95" customHeight="1" x14ac:dyDescent="0.2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R198" s="7" t="s">
        <v>42</v>
      </c>
      <c r="S198" s="7" t="s">
        <v>130</v>
      </c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</row>
    <row r="199" spans="1:53" ht="12.95" customHeight="1" x14ac:dyDescent="0.2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R199" s="7" t="s">
        <v>43</v>
      </c>
      <c r="S199" s="7" t="s">
        <v>131</v>
      </c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</row>
    <row r="200" spans="1:53" ht="12.95" customHeight="1" x14ac:dyDescent="0.25">
      <c r="A200" s="118"/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</row>
    <row r="201" spans="1:53" ht="12.95" customHeight="1" thickBot="1" x14ac:dyDescent="0.35">
      <c r="A201" s="118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99"/>
      <c r="O201" s="118"/>
      <c r="P201" s="118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1"/>
      <c r="AB201" s="21"/>
      <c r="AC201" s="21"/>
      <c r="AD201" s="21"/>
      <c r="AS201" s="20"/>
      <c r="AT201" s="20"/>
      <c r="AU201" s="20"/>
      <c r="AV201" s="21"/>
      <c r="AW201" s="21"/>
      <c r="AX201" s="21"/>
      <c r="AY201" s="21"/>
      <c r="AZ201" s="19"/>
      <c r="BA201" s="19"/>
    </row>
    <row r="202" spans="1:53" ht="12.95" customHeight="1" thickTop="1" x14ac:dyDescent="0.3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101"/>
      <c r="O202" s="99"/>
      <c r="P202" s="99"/>
      <c r="R202" s="20"/>
      <c r="S202" s="22"/>
      <c r="T202" s="187" t="s">
        <v>69</v>
      </c>
      <c r="U202" s="188"/>
      <c r="V202" s="188"/>
      <c r="W202" s="188"/>
      <c r="X202" s="188"/>
      <c r="Y202" s="188"/>
      <c r="Z202" s="188"/>
      <c r="AA202" s="188"/>
      <c r="AB202" s="188"/>
      <c r="AC202" s="188"/>
      <c r="AD202" s="189"/>
      <c r="AE202" s="23"/>
    </row>
    <row r="203" spans="1:53" ht="12.95" customHeight="1" x14ac:dyDescent="0.3">
      <c r="A203" s="100"/>
      <c r="B203" s="99"/>
      <c r="C203" s="220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R203" s="20"/>
      <c r="S203" s="22"/>
      <c r="T203" s="190" t="s">
        <v>73</v>
      </c>
      <c r="U203" s="191"/>
      <c r="V203" s="191"/>
      <c r="W203" s="191"/>
      <c r="X203" s="191"/>
      <c r="Y203" s="191"/>
      <c r="Z203" s="191"/>
      <c r="AA203" s="191"/>
      <c r="AB203" s="191"/>
      <c r="AC203" s="191"/>
      <c r="AD203" s="192"/>
      <c r="AE203" s="23"/>
    </row>
    <row r="204" spans="1:53" ht="12.95" customHeight="1" thickBot="1" x14ac:dyDescent="0.35">
      <c r="A204" s="100"/>
      <c r="B204" s="99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R204" s="20"/>
      <c r="S204" s="22"/>
      <c r="T204" s="193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5"/>
      <c r="AE204" s="23"/>
    </row>
    <row r="205" spans="1:53" ht="12.95" customHeight="1" thickTop="1" x14ac:dyDescent="0.3">
      <c r="A205" s="100"/>
      <c r="B205" s="99"/>
      <c r="C205" s="220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R205" s="20"/>
      <c r="S205" s="20"/>
      <c r="T205" s="20"/>
      <c r="U205" s="20"/>
      <c r="V205" s="20"/>
      <c r="W205" s="20"/>
      <c r="X205" s="20"/>
      <c r="Y205" s="20"/>
      <c r="Z205" s="20"/>
      <c r="AA205" s="21"/>
      <c r="AB205" s="21"/>
      <c r="AC205" s="21"/>
      <c r="AD205" s="21"/>
      <c r="AE205" s="19"/>
    </row>
    <row r="206" spans="1:53" ht="12.95" customHeight="1" x14ac:dyDescent="0.3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13"/>
      <c r="N206" s="113"/>
      <c r="O206" s="113"/>
      <c r="P206" s="113"/>
      <c r="R206" s="12"/>
      <c r="S206" s="26" t="s">
        <v>70</v>
      </c>
      <c r="T206" s="12" t="s">
        <v>71</v>
      </c>
      <c r="U206" s="12"/>
      <c r="V206" s="12"/>
      <c r="W206" s="12"/>
      <c r="X206" s="12"/>
      <c r="Y206" s="12"/>
      <c r="Z206" s="12"/>
      <c r="AA206" s="27"/>
      <c r="AB206" s="27"/>
      <c r="AC206" s="112" t="s">
        <v>72</v>
      </c>
      <c r="AD206" s="28">
        <v>2023</v>
      </c>
      <c r="AE206" s="19"/>
    </row>
    <row r="207" spans="1:53" ht="12.95" customHeight="1" x14ac:dyDescent="0.25">
      <c r="A207" s="19"/>
      <c r="B207" s="1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16"/>
      <c r="N207" s="116"/>
      <c r="O207" s="116"/>
      <c r="P207" s="114"/>
      <c r="R207" s="12"/>
      <c r="S207" s="29" t="s">
        <v>31</v>
      </c>
      <c r="T207" s="30" t="s">
        <v>58</v>
      </c>
      <c r="U207" s="12"/>
      <c r="V207" s="12"/>
      <c r="W207" s="12" t="s">
        <v>29</v>
      </c>
      <c r="X207" s="12" t="s">
        <v>29</v>
      </c>
      <c r="Y207" s="12" t="s">
        <v>29</v>
      </c>
      <c r="Z207" s="31"/>
      <c r="AA207" s="27"/>
      <c r="AB207" s="27"/>
      <c r="AC207" s="112" t="s">
        <v>90</v>
      </c>
      <c r="AD207" s="32" t="s">
        <v>21</v>
      </c>
      <c r="AE207" s="19"/>
    </row>
    <row r="208" spans="1:53" ht="12.95" customHeight="1" x14ac:dyDescent="0.25">
      <c r="A208" s="19"/>
      <c r="B208" s="120"/>
      <c r="C208" s="121"/>
      <c r="D208" s="19"/>
      <c r="E208" s="19"/>
      <c r="F208" s="19"/>
      <c r="G208" s="19"/>
      <c r="H208" s="19"/>
      <c r="I208" s="19"/>
      <c r="J208" s="19"/>
      <c r="K208" s="104"/>
      <c r="L208" s="104"/>
      <c r="M208" s="116"/>
      <c r="N208" s="116"/>
      <c r="O208" s="116"/>
      <c r="P208" s="115"/>
      <c r="R208" s="12"/>
      <c r="S208" s="12"/>
      <c r="T208" s="12"/>
      <c r="U208" s="12"/>
      <c r="V208" s="12"/>
      <c r="W208" s="12"/>
      <c r="X208" s="12"/>
      <c r="Y208" s="12"/>
      <c r="Z208" s="12"/>
      <c r="AA208" s="27"/>
      <c r="AB208" s="27"/>
      <c r="AC208" s="27"/>
      <c r="AD208" s="27"/>
      <c r="AE208" s="19"/>
    </row>
    <row r="209" spans="1:36" ht="12.95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16"/>
      <c r="N209" s="116"/>
      <c r="O209" s="116"/>
      <c r="P209" s="116"/>
      <c r="R209" s="184" t="s">
        <v>2</v>
      </c>
      <c r="S209" s="34"/>
      <c r="T209" s="196" t="s">
        <v>38</v>
      </c>
      <c r="U209" s="197"/>
      <c r="V209" s="197"/>
      <c r="W209" s="197"/>
      <c r="X209" s="198"/>
      <c r="Y209" s="35" t="s">
        <v>39</v>
      </c>
      <c r="Z209" s="35" t="s">
        <v>65</v>
      </c>
      <c r="AA209" s="36" t="s">
        <v>74</v>
      </c>
      <c r="AB209" s="36" t="s">
        <v>62</v>
      </c>
      <c r="AC209" s="36" t="s">
        <v>0</v>
      </c>
      <c r="AD209" s="36"/>
      <c r="AE209" s="91"/>
    </row>
    <row r="210" spans="1:36" ht="12.95" customHeight="1" x14ac:dyDescent="0.25">
      <c r="A210" s="230"/>
      <c r="B210" s="104"/>
      <c r="C210" s="230"/>
      <c r="D210" s="230"/>
      <c r="E210" s="230"/>
      <c r="F210" s="230"/>
      <c r="G210" s="230"/>
      <c r="H210" s="230"/>
      <c r="I210" s="138"/>
      <c r="J210" s="138"/>
      <c r="K210" s="138"/>
      <c r="L210" s="138"/>
      <c r="M210" s="116"/>
      <c r="N210" s="116"/>
      <c r="O210" s="116"/>
      <c r="P210" s="116"/>
      <c r="R210" s="185"/>
      <c r="S210" s="39" t="s">
        <v>75</v>
      </c>
      <c r="T210" s="199"/>
      <c r="U210" s="200"/>
      <c r="V210" s="200"/>
      <c r="W210" s="200"/>
      <c r="X210" s="201"/>
      <c r="Y210" s="40" t="s">
        <v>97</v>
      </c>
      <c r="Z210" s="40" t="s">
        <v>76</v>
      </c>
      <c r="AA210" s="41" t="s">
        <v>39</v>
      </c>
      <c r="AB210" s="41" t="s">
        <v>77</v>
      </c>
      <c r="AC210" s="41" t="s">
        <v>78</v>
      </c>
      <c r="AD210" s="41" t="s">
        <v>1</v>
      </c>
      <c r="AE210" s="91"/>
    </row>
    <row r="211" spans="1:36" ht="12.95" customHeight="1" x14ac:dyDescent="0.25">
      <c r="A211" s="230"/>
      <c r="B211" s="138"/>
      <c r="C211" s="230"/>
      <c r="D211" s="230"/>
      <c r="E211" s="230"/>
      <c r="F211" s="230"/>
      <c r="G211" s="230"/>
      <c r="H211" s="230"/>
      <c r="I211" s="138"/>
      <c r="J211" s="138"/>
      <c r="K211" s="138"/>
      <c r="L211" s="138"/>
      <c r="M211" s="116"/>
      <c r="N211" s="116"/>
      <c r="O211" s="116"/>
      <c r="P211" s="116"/>
      <c r="R211" s="186"/>
      <c r="S211" s="42"/>
      <c r="T211" s="43" t="s">
        <v>79</v>
      </c>
      <c r="U211" s="43" t="s">
        <v>41</v>
      </c>
      <c r="V211" s="43" t="s">
        <v>42</v>
      </c>
      <c r="W211" s="15" t="s">
        <v>43</v>
      </c>
      <c r="X211" s="44" t="s">
        <v>80</v>
      </c>
      <c r="Y211" s="15" t="s">
        <v>45</v>
      </c>
      <c r="Z211" s="15" t="s">
        <v>61</v>
      </c>
      <c r="AA211" s="45"/>
      <c r="AB211" s="45" t="s">
        <v>81</v>
      </c>
      <c r="AC211" s="45" t="s">
        <v>82</v>
      </c>
      <c r="AD211" s="45"/>
      <c r="AE211" s="91"/>
    </row>
    <row r="212" spans="1:36" ht="12.95" customHeight="1" x14ac:dyDescent="0.25">
      <c r="A212" s="230"/>
      <c r="B212" s="104"/>
      <c r="C212" s="138"/>
      <c r="D212" s="138"/>
      <c r="E212" s="138"/>
      <c r="F212" s="138"/>
      <c r="G212" s="138"/>
      <c r="H212" s="103"/>
      <c r="I212" s="138"/>
      <c r="J212" s="138"/>
      <c r="K212" s="138"/>
      <c r="L212" s="138"/>
      <c r="M212" s="116"/>
      <c r="N212" s="116"/>
      <c r="O212" s="116"/>
      <c r="P212" s="116"/>
      <c r="R212" s="16">
        <v>1</v>
      </c>
      <c r="S212" s="16">
        <v>2</v>
      </c>
      <c r="T212" s="16">
        <v>3</v>
      </c>
      <c r="U212" s="16">
        <v>4</v>
      </c>
      <c r="V212" s="16">
        <v>5</v>
      </c>
      <c r="W212" s="16">
        <v>6</v>
      </c>
      <c r="X212" s="87" t="s">
        <v>83</v>
      </c>
      <c r="Y212" s="16">
        <v>8</v>
      </c>
      <c r="Z212" s="16" t="s">
        <v>84</v>
      </c>
      <c r="AA212" s="153">
        <v>10</v>
      </c>
      <c r="AB212" s="153">
        <v>11</v>
      </c>
      <c r="AC212" s="153">
        <v>12</v>
      </c>
      <c r="AD212" s="153">
        <v>13</v>
      </c>
      <c r="AE212" s="91"/>
    </row>
    <row r="213" spans="1:36" ht="12.95" customHeight="1" x14ac:dyDescent="0.25">
      <c r="A213" s="138"/>
      <c r="B213" s="138"/>
      <c r="C213" s="138"/>
      <c r="D213" s="138"/>
      <c r="E213" s="138"/>
      <c r="F213" s="138"/>
      <c r="G213" s="138"/>
      <c r="H213" s="103"/>
      <c r="I213" s="138"/>
      <c r="J213" s="138"/>
      <c r="K213" s="138"/>
      <c r="L213" s="138"/>
      <c r="M213" s="116"/>
      <c r="N213" s="116"/>
      <c r="O213" s="116"/>
      <c r="P213" s="116"/>
      <c r="R213" s="51">
        <v>1</v>
      </c>
      <c r="S213" s="52" t="s">
        <v>3</v>
      </c>
      <c r="T213" s="52"/>
      <c r="U213" s="78">
        <v>20.100000000000001</v>
      </c>
      <c r="V213" s="78">
        <v>4</v>
      </c>
      <c r="W213" s="78">
        <v>8</v>
      </c>
      <c r="X213" s="78">
        <v>32.1</v>
      </c>
      <c r="Y213" s="78">
        <v>0.4</v>
      </c>
      <c r="Z213" s="78">
        <v>100</v>
      </c>
      <c r="AA213" s="93" t="s">
        <v>102</v>
      </c>
      <c r="AB213" s="53"/>
      <c r="AC213" s="53">
        <v>80.25</v>
      </c>
      <c r="AD213" s="56"/>
      <c r="AE213" s="91"/>
    </row>
    <row r="214" spans="1:36" ht="12.95" customHeight="1" x14ac:dyDescent="0.25">
      <c r="A214" s="138"/>
      <c r="B214" s="24"/>
      <c r="C214" s="24"/>
      <c r="D214" s="102"/>
      <c r="E214" s="102"/>
      <c r="F214" s="102"/>
      <c r="G214" s="102"/>
      <c r="H214" s="102"/>
      <c r="I214" s="102"/>
      <c r="J214" s="102"/>
      <c r="K214" s="103"/>
      <c r="L214" s="103"/>
      <c r="M214" s="116"/>
      <c r="N214" s="116"/>
      <c r="O214" s="116"/>
      <c r="P214" s="116"/>
      <c r="R214" s="54">
        <v>2</v>
      </c>
      <c r="S214" s="55" t="s">
        <v>4</v>
      </c>
      <c r="T214" s="55"/>
      <c r="U214" s="78">
        <v>21</v>
      </c>
      <c r="V214" s="78">
        <v>17</v>
      </c>
      <c r="W214" s="78">
        <v>12</v>
      </c>
      <c r="X214" s="78">
        <v>50</v>
      </c>
      <c r="Y214" s="78">
        <v>7.65</v>
      </c>
      <c r="Z214" s="78">
        <v>450</v>
      </c>
      <c r="AA214" s="93" t="s">
        <v>60</v>
      </c>
      <c r="AB214" s="53"/>
      <c r="AC214" s="53">
        <v>125</v>
      </c>
      <c r="AD214" s="56"/>
      <c r="AE214" s="91"/>
    </row>
    <row r="215" spans="1:36" ht="12.95" customHeight="1" x14ac:dyDescent="0.25">
      <c r="A215" s="138"/>
      <c r="B215" s="24"/>
      <c r="C215" s="24"/>
      <c r="D215" s="102"/>
      <c r="E215" s="102"/>
      <c r="F215" s="102"/>
      <c r="G215" s="102"/>
      <c r="H215" s="102"/>
      <c r="I215" s="102"/>
      <c r="J215" s="102"/>
      <c r="K215" s="103"/>
      <c r="L215" s="103"/>
      <c r="M215" s="116"/>
      <c r="N215" s="116"/>
      <c r="O215" s="116"/>
      <c r="P215" s="116"/>
      <c r="R215" s="54">
        <v>3</v>
      </c>
      <c r="S215" s="55" t="s">
        <v>5</v>
      </c>
      <c r="T215" s="55"/>
      <c r="U215" s="78">
        <v>0</v>
      </c>
      <c r="V215" s="78">
        <v>1</v>
      </c>
      <c r="W215" s="78">
        <v>0</v>
      </c>
      <c r="X215" s="78">
        <v>1</v>
      </c>
      <c r="Y215" s="78">
        <v>0.72499999999999998</v>
      </c>
      <c r="Z215" s="78">
        <v>725</v>
      </c>
      <c r="AA215" s="94"/>
      <c r="AB215" s="53"/>
      <c r="AC215" s="53">
        <v>3</v>
      </c>
      <c r="AD215" s="56"/>
      <c r="AE215" s="91"/>
    </row>
    <row r="216" spans="1:36" ht="12.95" customHeight="1" x14ac:dyDescent="0.25">
      <c r="A216" s="138"/>
      <c r="B216" s="24"/>
      <c r="C216" s="24"/>
      <c r="D216" s="102"/>
      <c r="E216" s="102"/>
      <c r="F216" s="102"/>
      <c r="G216" s="102"/>
      <c r="H216" s="102"/>
      <c r="I216" s="102"/>
      <c r="J216" s="102"/>
      <c r="K216" s="103"/>
      <c r="L216" s="103"/>
      <c r="M216" s="116"/>
      <c r="N216" s="116"/>
      <c r="O216" s="116"/>
      <c r="P216" s="116"/>
      <c r="R216" s="54">
        <v>4</v>
      </c>
      <c r="S216" s="55" t="s">
        <v>6</v>
      </c>
      <c r="T216" s="55"/>
      <c r="U216" s="78">
        <v>0</v>
      </c>
      <c r="V216" s="78">
        <v>0</v>
      </c>
      <c r="W216" s="78">
        <v>0</v>
      </c>
      <c r="X216" s="78">
        <v>0</v>
      </c>
      <c r="Y216" s="78">
        <v>0</v>
      </c>
      <c r="Z216" s="78">
        <v>0</v>
      </c>
      <c r="AA216" s="94"/>
      <c r="AB216" s="53"/>
      <c r="AC216" s="53">
        <v>0</v>
      </c>
      <c r="AD216" s="56"/>
      <c r="AE216" s="91"/>
    </row>
    <row r="217" spans="1:36" ht="12.95" customHeight="1" x14ac:dyDescent="0.25">
      <c r="A217" s="138"/>
      <c r="B217" s="24"/>
      <c r="C217" s="24"/>
      <c r="D217" s="102"/>
      <c r="E217" s="102"/>
      <c r="F217" s="102"/>
      <c r="G217" s="102"/>
      <c r="H217" s="102"/>
      <c r="I217" s="102"/>
      <c r="J217" s="102"/>
      <c r="K217" s="103"/>
      <c r="L217" s="103"/>
      <c r="M217" s="116"/>
      <c r="N217" s="116"/>
      <c r="O217" s="116"/>
      <c r="P217" s="116"/>
      <c r="R217" s="54">
        <v>5</v>
      </c>
      <c r="S217" s="55" t="s">
        <v>48</v>
      </c>
      <c r="T217" s="55"/>
      <c r="U217" s="78">
        <v>1</v>
      </c>
      <c r="V217" s="78">
        <v>2</v>
      </c>
      <c r="W217" s="78">
        <v>2</v>
      </c>
      <c r="X217" s="78">
        <v>5</v>
      </c>
      <c r="Y217" s="78">
        <v>0.8</v>
      </c>
      <c r="Z217" s="78">
        <v>400</v>
      </c>
      <c r="AA217" s="94"/>
      <c r="AB217" s="53"/>
      <c r="AC217" s="53">
        <v>13</v>
      </c>
      <c r="AD217" s="56"/>
      <c r="AE217" s="91"/>
    </row>
    <row r="218" spans="1:36" ht="12.95" customHeight="1" x14ac:dyDescent="0.25">
      <c r="A218" s="138"/>
      <c r="B218" s="24"/>
      <c r="C218" s="24"/>
      <c r="D218" s="102"/>
      <c r="E218" s="102"/>
      <c r="F218" s="102"/>
      <c r="G218" s="102"/>
      <c r="H218" s="102"/>
      <c r="I218" s="102"/>
      <c r="J218" s="102"/>
      <c r="K218" s="103"/>
      <c r="L218" s="103"/>
      <c r="M218" s="116"/>
      <c r="N218" s="116"/>
      <c r="O218" s="116"/>
      <c r="P218" s="116"/>
      <c r="R218" s="54">
        <v>6</v>
      </c>
      <c r="S218" s="55" t="s">
        <v>7</v>
      </c>
      <c r="T218" s="55"/>
      <c r="U218" s="78">
        <v>0</v>
      </c>
      <c r="V218" s="78">
        <v>0</v>
      </c>
      <c r="W218" s="78">
        <v>0</v>
      </c>
      <c r="X218" s="78">
        <v>0</v>
      </c>
      <c r="Y218" s="78">
        <v>0</v>
      </c>
      <c r="Z218" s="78">
        <v>0</v>
      </c>
      <c r="AA218" s="94"/>
      <c r="AB218" s="53"/>
      <c r="AC218" s="53">
        <v>0</v>
      </c>
      <c r="AD218" s="56"/>
      <c r="AE218" s="91"/>
    </row>
    <row r="219" spans="1:36" ht="12.95" customHeight="1" x14ac:dyDescent="0.25">
      <c r="A219" s="138"/>
      <c r="B219" s="24"/>
      <c r="C219" s="24"/>
      <c r="D219" s="102"/>
      <c r="E219" s="102"/>
      <c r="F219" s="102"/>
      <c r="G219" s="102"/>
      <c r="H219" s="102"/>
      <c r="I219" s="102"/>
      <c r="J219" s="102"/>
      <c r="K219" s="103"/>
      <c r="L219" s="103"/>
      <c r="M219" s="116"/>
      <c r="N219" s="116"/>
      <c r="O219" s="116"/>
      <c r="P219" s="116"/>
      <c r="R219" s="54">
        <v>7</v>
      </c>
      <c r="S219" s="55" t="s">
        <v>17</v>
      </c>
      <c r="T219" s="55"/>
      <c r="U219" s="78">
        <v>0</v>
      </c>
      <c r="V219" s="78">
        <v>0</v>
      </c>
      <c r="W219" s="78">
        <v>0</v>
      </c>
      <c r="X219" s="78">
        <v>0</v>
      </c>
      <c r="Y219" s="78">
        <v>0</v>
      </c>
      <c r="Z219" s="78">
        <v>0</v>
      </c>
      <c r="AA219" s="94"/>
      <c r="AB219" s="53"/>
      <c r="AC219" s="53">
        <v>0</v>
      </c>
      <c r="AD219" s="56"/>
      <c r="AE219" s="91" t="s">
        <v>29</v>
      </c>
    </row>
    <row r="220" spans="1:36" ht="12.95" customHeight="1" x14ac:dyDescent="0.25">
      <c r="A220" s="138"/>
      <c r="B220" s="24"/>
      <c r="C220" s="24"/>
      <c r="D220" s="102"/>
      <c r="E220" s="102"/>
      <c r="F220" s="102"/>
      <c r="G220" s="102"/>
      <c r="H220" s="102"/>
      <c r="I220" s="102"/>
      <c r="J220" s="102"/>
      <c r="K220" s="103"/>
      <c r="L220" s="103"/>
      <c r="M220" s="116"/>
      <c r="N220" s="116"/>
      <c r="O220" s="116"/>
      <c r="P220" s="116"/>
      <c r="R220" s="54">
        <v>8</v>
      </c>
      <c r="S220" s="55" t="s">
        <v>53</v>
      </c>
      <c r="T220" s="55"/>
      <c r="U220" s="78">
        <v>0</v>
      </c>
      <c r="V220" s="78">
        <v>0</v>
      </c>
      <c r="W220" s="78">
        <v>0</v>
      </c>
      <c r="X220" s="78">
        <v>0</v>
      </c>
      <c r="Y220" s="78">
        <v>0</v>
      </c>
      <c r="Z220" s="78">
        <v>0</v>
      </c>
      <c r="AA220" s="94"/>
      <c r="AB220" s="53"/>
      <c r="AC220" s="53">
        <v>0</v>
      </c>
      <c r="AD220" s="56"/>
      <c r="AE220" s="91"/>
    </row>
    <row r="221" spans="1:36" ht="12.95" customHeight="1" x14ac:dyDescent="0.25">
      <c r="A221" s="138"/>
      <c r="B221" s="24"/>
      <c r="C221" s="24"/>
      <c r="D221" s="102"/>
      <c r="E221" s="102"/>
      <c r="F221" s="102"/>
      <c r="G221" s="102"/>
      <c r="H221" s="102"/>
      <c r="I221" s="102"/>
      <c r="J221" s="102"/>
      <c r="K221" s="103"/>
      <c r="L221" s="103"/>
      <c r="M221" s="116"/>
      <c r="N221" s="116"/>
      <c r="O221" s="116"/>
      <c r="P221" s="116"/>
      <c r="R221" s="54">
        <v>9</v>
      </c>
      <c r="S221" s="55" t="s">
        <v>49</v>
      </c>
      <c r="T221" s="55"/>
      <c r="U221" s="78">
        <v>0</v>
      </c>
      <c r="V221" s="78">
        <v>0</v>
      </c>
      <c r="W221" s="78">
        <v>0</v>
      </c>
      <c r="X221" s="78">
        <v>0</v>
      </c>
      <c r="Y221" s="78">
        <v>0</v>
      </c>
      <c r="Z221" s="78">
        <v>0</v>
      </c>
      <c r="AA221" s="94"/>
      <c r="AB221" s="53"/>
      <c r="AC221" s="53">
        <v>0</v>
      </c>
      <c r="AD221" s="56"/>
      <c r="AE221" s="91"/>
    </row>
    <row r="222" spans="1:36" ht="12.95" customHeight="1" x14ac:dyDescent="0.25">
      <c r="A222" s="138"/>
      <c r="B222" s="24"/>
      <c r="C222" s="24"/>
      <c r="D222" s="102"/>
      <c r="E222" s="102"/>
      <c r="F222" s="102"/>
      <c r="G222" s="102"/>
      <c r="H222" s="102"/>
      <c r="I222" s="102"/>
      <c r="J222" s="102"/>
      <c r="K222" s="103"/>
      <c r="L222" s="103"/>
      <c r="M222" s="116"/>
      <c r="N222" s="116"/>
      <c r="O222" s="116"/>
      <c r="P222" s="116"/>
      <c r="R222" s="54">
        <v>10</v>
      </c>
      <c r="S222" s="55" t="s">
        <v>8</v>
      </c>
      <c r="T222" s="55"/>
      <c r="U222" s="78">
        <v>0</v>
      </c>
      <c r="V222" s="78">
        <v>0</v>
      </c>
      <c r="W222" s="78">
        <v>0</v>
      </c>
      <c r="X222" s="78">
        <v>0</v>
      </c>
      <c r="Y222" s="78">
        <v>0</v>
      </c>
      <c r="Z222" s="78">
        <v>0</v>
      </c>
      <c r="AA222" s="94"/>
      <c r="AB222" s="53"/>
      <c r="AC222" s="53">
        <v>0</v>
      </c>
      <c r="AD222" s="56"/>
      <c r="AE222" s="91"/>
    </row>
    <row r="223" spans="1:36" ht="12.95" customHeight="1" x14ac:dyDescent="0.25">
      <c r="A223" s="138"/>
      <c r="B223" s="24"/>
      <c r="C223" s="24"/>
      <c r="D223" s="102"/>
      <c r="E223" s="102"/>
      <c r="F223" s="102"/>
      <c r="G223" s="102"/>
      <c r="H223" s="102"/>
      <c r="I223" s="102"/>
      <c r="J223" s="102"/>
      <c r="K223" s="103"/>
      <c r="L223" s="103"/>
      <c r="M223" s="116"/>
      <c r="N223" s="116"/>
      <c r="O223" s="116"/>
      <c r="P223" s="116"/>
      <c r="R223" s="54">
        <v>11</v>
      </c>
      <c r="S223" s="55" t="s">
        <v>9</v>
      </c>
      <c r="T223" s="55"/>
      <c r="U223" s="78">
        <v>0</v>
      </c>
      <c r="V223" s="78">
        <v>0</v>
      </c>
      <c r="W223" s="78">
        <v>0</v>
      </c>
      <c r="X223" s="78">
        <v>0</v>
      </c>
      <c r="Y223" s="78">
        <v>0</v>
      </c>
      <c r="Z223" s="78">
        <v>0</v>
      </c>
      <c r="AA223" s="94"/>
      <c r="AB223" s="53"/>
      <c r="AC223" s="53">
        <v>0</v>
      </c>
      <c r="AD223" s="56"/>
      <c r="AE223" s="91"/>
    </row>
    <row r="224" spans="1:36" ht="12.95" customHeight="1" x14ac:dyDescent="0.25">
      <c r="A224" s="138"/>
      <c r="B224" s="24"/>
      <c r="C224" s="24"/>
      <c r="D224" s="102"/>
      <c r="E224" s="102"/>
      <c r="F224" s="102"/>
      <c r="G224" s="102"/>
      <c r="H224" s="102"/>
      <c r="I224" s="102"/>
      <c r="J224" s="102"/>
      <c r="K224" s="103"/>
      <c r="L224" s="103"/>
      <c r="M224" s="116"/>
      <c r="N224" s="116"/>
      <c r="O224" s="116"/>
      <c r="P224" s="116"/>
      <c r="R224" s="54">
        <v>12</v>
      </c>
      <c r="S224" s="55" t="s">
        <v>52</v>
      </c>
      <c r="T224" s="55"/>
      <c r="U224" s="78">
        <v>0</v>
      </c>
      <c r="V224" s="78">
        <v>0</v>
      </c>
      <c r="W224" s="78">
        <v>0</v>
      </c>
      <c r="X224" s="78">
        <v>0</v>
      </c>
      <c r="Y224" s="78">
        <v>0</v>
      </c>
      <c r="Z224" s="78">
        <v>0</v>
      </c>
      <c r="AA224" s="94"/>
      <c r="AB224" s="53"/>
      <c r="AC224" s="53">
        <v>0</v>
      </c>
      <c r="AD224" s="56"/>
      <c r="AE224" s="91"/>
      <c r="AJ224" s="7" t="s">
        <v>29</v>
      </c>
    </row>
    <row r="225" spans="1:31" ht="12.95" customHeight="1" x14ac:dyDescent="0.25">
      <c r="A225" s="138"/>
      <c r="B225" s="24"/>
      <c r="C225" s="24"/>
      <c r="D225" s="102"/>
      <c r="E225" s="102"/>
      <c r="F225" s="102"/>
      <c r="G225" s="102"/>
      <c r="H225" s="102"/>
      <c r="I225" s="102"/>
      <c r="J225" s="102"/>
      <c r="K225" s="103"/>
      <c r="L225" s="103"/>
      <c r="M225" s="116"/>
      <c r="N225" s="116"/>
      <c r="O225" s="116"/>
      <c r="P225" s="116"/>
      <c r="R225" s="54">
        <v>13</v>
      </c>
      <c r="S225" s="55" t="s">
        <v>10</v>
      </c>
      <c r="T225" s="55"/>
      <c r="U225" s="78">
        <v>4</v>
      </c>
      <c r="V225" s="78">
        <v>6</v>
      </c>
      <c r="W225" s="78">
        <v>2</v>
      </c>
      <c r="X225" s="78">
        <v>12</v>
      </c>
      <c r="Y225" s="78">
        <v>2.4000000000000004</v>
      </c>
      <c r="Z225" s="78">
        <v>400</v>
      </c>
      <c r="AA225" s="94"/>
      <c r="AB225" s="53"/>
      <c r="AC225" s="53">
        <v>30</v>
      </c>
      <c r="AD225" s="56"/>
      <c r="AE225" s="91"/>
    </row>
    <row r="226" spans="1:31" ht="12.95" customHeight="1" x14ac:dyDescent="0.25">
      <c r="A226" s="138"/>
      <c r="B226" s="24"/>
      <c r="C226" s="24"/>
      <c r="D226" s="102"/>
      <c r="E226" s="102"/>
      <c r="F226" s="102"/>
      <c r="G226" s="102"/>
      <c r="H226" s="102"/>
      <c r="I226" s="102"/>
      <c r="J226" s="102"/>
      <c r="K226" s="103"/>
      <c r="L226" s="103"/>
      <c r="M226" s="116"/>
      <c r="N226" s="116"/>
      <c r="O226" s="116"/>
      <c r="P226" s="116"/>
      <c r="R226" s="54">
        <v>14</v>
      </c>
      <c r="S226" s="55" t="s">
        <v>11</v>
      </c>
      <c r="T226" s="55"/>
      <c r="U226" s="78">
        <v>0</v>
      </c>
      <c r="V226" s="78">
        <v>0</v>
      </c>
      <c r="W226" s="78">
        <v>0</v>
      </c>
      <c r="X226" s="78">
        <v>0</v>
      </c>
      <c r="Y226" s="78">
        <v>0</v>
      </c>
      <c r="Z226" s="78">
        <v>0</v>
      </c>
      <c r="AA226" s="94"/>
      <c r="AB226" s="53"/>
      <c r="AC226" s="53">
        <v>0</v>
      </c>
      <c r="AD226" s="56"/>
      <c r="AE226" s="91"/>
    </row>
    <row r="227" spans="1:31" ht="12.95" customHeight="1" x14ac:dyDescent="0.25">
      <c r="A227" s="138"/>
      <c r="B227" s="24"/>
      <c r="C227" s="24"/>
      <c r="D227" s="102"/>
      <c r="E227" s="102"/>
      <c r="F227" s="102"/>
      <c r="G227" s="102"/>
      <c r="H227" s="102"/>
      <c r="I227" s="102"/>
      <c r="J227" s="102"/>
      <c r="K227" s="103"/>
      <c r="L227" s="103"/>
      <c r="M227" s="116"/>
      <c r="N227" s="116"/>
      <c r="O227" s="116"/>
      <c r="P227" s="116"/>
      <c r="R227" s="54">
        <v>15</v>
      </c>
      <c r="S227" s="55" t="s">
        <v>54</v>
      </c>
      <c r="T227" s="55"/>
      <c r="U227" s="78">
        <v>5</v>
      </c>
      <c r="V227" s="78">
        <v>8</v>
      </c>
      <c r="W227" s="78">
        <v>2</v>
      </c>
      <c r="X227" s="78">
        <v>15</v>
      </c>
      <c r="Y227" s="78">
        <v>3.36</v>
      </c>
      <c r="Z227" s="78">
        <v>420</v>
      </c>
      <c r="AA227" s="94"/>
      <c r="AB227" s="53"/>
      <c r="AC227" s="53">
        <v>38</v>
      </c>
      <c r="AD227" s="56"/>
      <c r="AE227" s="91"/>
    </row>
    <row r="228" spans="1:31" ht="12.95" customHeight="1" x14ac:dyDescent="0.25">
      <c r="A228" s="138"/>
      <c r="B228" s="24"/>
      <c r="C228" s="24"/>
      <c r="D228" s="102"/>
      <c r="E228" s="102"/>
      <c r="F228" s="102"/>
      <c r="G228" s="102"/>
      <c r="H228" s="102"/>
      <c r="I228" s="102"/>
      <c r="J228" s="102"/>
      <c r="K228" s="103"/>
      <c r="L228" s="103"/>
      <c r="M228" s="116"/>
      <c r="N228" s="116"/>
      <c r="O228" s="116"/>
      <c r="P228" s="116"/>
      <c r="R228" s="54">
        <v>16</v>
      </c>
      <c r="S228" s="55" t="s">
        <v>12</v>
      </c>
      <c r="T228" s="55"/>
      <c r="U228" s="78">
        <v>3.5</v>
      </c>
      <c r="V228" s="78">
        <v>37.9</v>
      </c>
      <c r="W228" s="78">
        <v>7.5</v>
      </c>
      <c r="X228" s="78">
        <v>48.9</v>
      </c>
      <c r="Y228" s="78">
        <v>15.314399999999997</v>
      </c>
      <c r="Z228" s="78">
        <v>403.10526315789468</v>
      </c>
      <c r="AA228" s="94"/>
      <c r="AB228" s="76"/>
      <c r="AC228" s="53">
        <v>112</v>
      </c>
      <c r="AD228" s="56"/>
      <c r="AE228" s="19"/>
    </row>
    <row r="229" spans="1:31" ht="12.95" customHeight="1" x14ac:dyDescent="0.25">
      <c r="A229" s="138"/>
      <c r="B229" s="24"/>
      <c r="C229" s="24"/>
      <c r="D229" s="102"/>
      <c r="E229" s="102"/>
      <c r="F229" s="102"/>
      <c r="G229" s="102"/>
      <c r="H229" s="102"/>
      <c r="I229" s="102"/>
      <c r="J229" s="102"/>
      <c r="K229" s="103"/>
      <c r="L229" s="103"/>
      <c r="M229" s="116"/>
      <c r="N229" s="116"/>
      <c r="O229" s="116"/>
      <c r="P229" s="116"/>
      <c r="R229" s="54">
        <v>17</v>
      </c>
      <c r="S229" s="55" t="s">
        <v>13</v>
      </c>
      <c r="T229" s="55"/>
      <c r="U229" s="78">
        <v>4</v>
      </c>
      <c r="V229" s="78">
        <v>37</v>
      </c>
      <c r="W229" s="78">
        <v>8</v>
      </c>
      <c r="X229" s="78">
        <v>49</v>
      </c>
      <c r="Y229" s="78">
        <v>15.066000000000003</v>
      </c>
      <c r="Z229" s="78">
        <v>407.18918918918928</v>
      </c>
      <c r="AA229" s="93"/>
      <c r="AB229" s="76"/>
      <c r="AC229" s="53">
        <v>110</v>
      </c>
      <c r="AD229" s="56"/>
      <c r="AE229" s="19"/>
    </row>
    <row r="230" spans="1:31" ht="12.95" customHeight="1" x14ac:dyDescent="0.25">
      <c r="A230" s="138"/>
      <c r="B230" s="24"/>
      <c r="C230" s="24"/>
      <c r="D230" s="102"/>
      <c r="E230" s="102"/>
      <c r="F230" s="102"/>
      <c r="G230" s="102"/>
      <c r="H230" s="102"/>
      <c r="I230" s="102"/>
      <c r="J230" s="102"/>
      <c r="K230" s="103"/>
      <c r="L230" s="103"/>
      <c r="M230" s="116"/>
      <c r="N230" s="116"/>
      <c r="O230" s="116"/>
      <c r="P230" s="116"/>
      <c r="R230" s="54">
        <v>18</v>
      </c>
      <c r="S230" s="55" t="s">
        <v>14</v>
      </c>
      <c r="T230" s="55"/>
      <c r="U230" s="78">
        <v>0</v>
      </c>
      <c r="V230" s="78">
        <v>0</v>
      </c>
      <c r="W230" s="78">
        <v>0</v>
      </c>
      <c r="X230" s="78">
        <v>0</v>
      </c>
      <c r="Y230" s="78">
        <v>0</v>
      </c>
      <c r="Z230" s="78">
        <v>0</v>
      </c>
      <c r="AA230" s="94"/>
      <c r="AB230" s="53"/>
      <c r="AC230" s="53">
        <v>0</v>
      </c>
      <c r="AD230" s="56"/>
      <c r="AE230" s="19"/>
    </row>
    <row r="231" spans="1:31" ht="12.95" customHeight="1" x14ac:dyDescent="0.25">
      <c r="A231" s="138"/>
      <c r="B231" s="24"/>
      <c r="C231" s="24"/>
      <c r="D231" s="102"/>
      <c r="E231" s="102"/>
      <c r="F231" s="102"/>
      <c r="G231" s="102"/>
      <c r="H231" s="102"/>
      <c r="I231" s="102"/>
      <c r="J231" s="102"/>
      <c r="K231" s="103"/>
      <c r="L231" s="103"/>
      <c r="M231" s="116"/>
      <c r="N231" s="116"/>
      <c r="O231" s="116"/>
      <c r="P231" s="116"/>
      <c r="R231" s="54">
        <v>19</v>
      </c>
      <c r="S231" s="55" t="s">
        <v>15</v>
      </c>
      <c r="T231" s="55"/>
      <c r="U231" s="78">
        <v>0</v>
      </c>
      <c r="V231" s="78">
        <v>0</v>
      </c>
      <c r="W231" s="78">
        <v>0</v>
      </c>
      <c r="X231" s="78">
        <v>0</v>
      </c>
      <c r="Y231" s="78">
        <v>0</v>
      </c>
      <c r="Z231" s="78">
        <v>0</v>
      </c>
      <c r="AA231" s="94"/>
      <c r="AB231" s="53"/>
      <c r="AC231" s="53">
        <v>0</v>
      </c>
      <c r="AD231" s="56"/>
      <c r="AE231" s="61"/>
    </row>
    <row r="232" spans="1:31" ht="12.95" customHeight="1" x14ac:dyDescent="0.25">
      <c r="A232" s="138"/>
      <c r="B232" s="24"/>
      <c r="C232" s="24"/>
      <c r="D232" s="102"/>
      <c r="E232" s="102"/>
      <c r="F232" s="102"/>
      <c r="G232" s="102"/>
      <c r="H232" s="102"/>
      <c r="I232" s="102"/>
      <c r="J232" s="102"/>
      <c r="K232" s="103"/>
      <c r="L232" s="103"/>
      <c r="M232" s="116"/>
      <c r="N232" s="116"/>
      <c r="O232" s="116"/>
      <c r="P232" s="116"/>
      <c r="R232" s="54">
        <v>20</v>
      </c>
      <c r="S232" s="55" t="s">
        <v>55</v>
      </c>
      <c r="T232" s="55"/>
      <c r="U232" s="78">
        <v>0</v>
      </c>
      <c r="V232" s="78">
        <v>0</v>
      </c>
      <c r="W232" s="78">
        <v>0</v>
      </c>
      <c r="X232" s="78">
        <v>0</v>
      </c>
      <c r="Y232" s="78">
        <v>0</v>
      </c>
      <c r="Z232" s="78">
        <v>0</v>
      </c>
      <c r="AA232" s="94"/>
      <c r="AB232" s="53"/>
      <c r="AC232" s="53">
        <v>0</v>
      </c>
      <c r="AD232" s="56"/>
      <c r="AE232" s="19"/>
    </row>
    <row r="233" spans="1:31" ht="12.95" customHeight="1" x14ac:dyDescent="0.25">
      <c r="A233" s="138"/>
      <c r="B233" s="24"/>
      <c r="C233" s="24"/>
      <c r="D233" s="102"/>
      <c r="E233" s="102"/>
      <c r="F233" s="102"/>
      <c r="G233" s="102"/>
      <c r="H233" s="102"/>
      <c r="I233" s="102"/>
      <c r="J233" s="102"/>
      <c r="K233" s="103"/>
      <c r="L233" s="103"/>
      <c r="M233" s="116"/>
      <c r="N233" s="116"/>
      <c r="O233" s="116"/>
      <c r="P233" s="116"/>
      <c r="R233" s="54">
        <v>21</v>
      </c>
      <c r="S233" s="52" t="s">
        <v>16</v>
      </c>
      <c r="T233" s="52"/>
      <c r="U233" s="78">
        <v>3</v>
      </c>
      <c r="V233" s="78">
        <v>4</v>
      </c>
      <c r="W233" s="78">
        <v>2</v>
      </c>
      <c r="X233" s="78">
        <v>9</v>
      </c>
      <c r="Y233" s="78">
        <v>1.6</v>
      </c>
      <c r="Z233" s="78">
        <v>400</v>
      </c>
      <c r="AA233" s="95"/>
      <c r="AB233" s="53"/>
      <c r="AC233" s="53">
        <v>22.5</v>
      </c>
      <c r="AD233" s="56"/>
      <c r="AE233" s="19"/>
    </row>
    <row r="234" spans="1:31" ht="12.95" customHeight="1" x14ac:dyDescent="0.25">
      <c r="A234" s="138"/>
      <c r="B234" s="24"/>
      <c r="C234" s="24"/>
      <c r="D234" s="102"/>
      <c r="E234" s="102"/>
      <c r="F234" s="102"/>
      <c r="G234" s="102"/>
      <c r="H234" s="102"/>
      <c r="I234" s="102"/>
      <c r="J234" s="102"/>
      <c r="K234" s="103"/>
      <c r="L234" s="103"/>
      <c r="M234" s="116"/>
      <c r="N234" s="116"/>
      <c r="O234" s="116"/>
      <c r="P234" s="116"/>
      <c r="R234" s="202" t="s">
        <v>56</v>
      </c>
      <c r="S234" s="203"/>
      <c r="T234" s="83"/>
      <c r="U234" s="18">
        <f>SUM(U213:U233)</f>
        <v>61.6</v>
      </c>
      <c r="V234" s="18">
        <f t="shared" ref="V234:Y234" si="12">SUM(V213:V233)</f>
        <v>116.9</v>
      </c>
      <c r="W234" s="18">
        <f t="shared" si="12"/>
        <v>43.5</v>
      </c>
      <c r="X234" s="18">
        <f t="shared" si="12"/>
        <v>222</v>
      </c>
      <c r="Y234" s="18">
        <f t="shared" si="12"/>
        <v>47.315400000000004</v>
      </c>
      <c r="Z234" s="18">
        <f>SUM(Z213:Z233)/9</f>
        <v>411.69938359412043</v>
      </c>
      <c r="AA234" s="64"/>
      <c r="AB234" s="148">
        <v>35000</v>
      </c>
      <c r="AC234" s="65">
        <f>SUM(AC213:AC233)</f>
        <v>533.75</v>
      </c>
      <c r="AD234" s="64"/>
      <c r="AE234" s="61"/>
    </row>
    <row r="235" spans="1:31" ht="12.95" customHeight="1" x14ac:dyDescent="0.3">
      <c r="A235" s="230"/>
      <c r="B235" s="230"/>
      <c r="C235" s="138"/>
      <c r="D235" s="102"/>
      <c r="E235" s="102"/>
      <c r="F235" s="102"/>
      <c r="G235" s="102"/>
      <c r="H235" s="102"/>
      <c r="I235" s="102"/>
      <c r="J235" s="102"/>
      <c r="K235" s="133"/>
      <c r="L235" s="133"/>
      <c r="M235" s="117"/>
      <c r="N235" s="117"/>
      <c r="O235" s="116"/>
      <c r="P235" s="117"/>
      <c r="R235" s="20"/>
      <c r="S235" s="20"/>
      <c r="T235" s="20"/>
      <c r="U235" s="20"/>
      <c r="V235" s="20"/>
      <c r="W235" s="20"/>
      <c r="X235" s="20"/>
      <c r="Y235" s="20"/>
      <c r="Z235" s="68"/>
      <c r="AA235" s="21"/>
      <c r="AB235" s="21"/>
      <c r="AC235" s="21"/>
      <c r="AD235" s="21"/>
      <c r="AE235" s="19"/>
    </row>
    <row r="236" spans="1:31" ht="12.95" customHeight="1" x14ac:dyDescent="0.3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68"/>
      <c r="L236" s="68"/>
      <c r="M236" s="113"/>
      <c r="N236" s="113"/>
      <c r="O236" s="113"/>
      <c r="P236" s="113"/>
      <c r="R236" s="7" t="s">
        <v>128</v>
      </c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92"/>
      <c r="AE236" s="19"/>
    </row>
    <row r="237" spans="1:31" ht="12.95" customHeight="1" x14ac:dyDescent="0.2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R237" s="7" t="s">
        <v>41</v>
      </c>
      <c r="S237" s="7" t="s">
        <v>129</v>
      </c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19"/>
    </row>
    <row r="238" spans="1:31" ht="12.95" customHeight="1" x14ac:dyDescent="0.2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R238" s="7" t="s">
        <v>42</v>
      </c>
      <c r="S238" s="7" t="s">
        <v>130</v>
      </c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</row>
    <row r="239" spans="1:31" ht="12.95" customHeight="1" x14ac:dyDescent="0.2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R239" s="7" t="s">
        <v>43</v>
      </c>
      <c r="S239" s="7" t="s">
        <v>131</v>
      </c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</row>
    <row r="240" spans="1:31" ht="12.95" customHeight="1" x14ac:dyDescent="0.25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</row>
    <row r="241" spans="1:30" ht="12.95" customHeight="1" thickBot="1" x14ac:dyDescent="0.3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R241" s="20"/>
      <c r="S241" s="20"/>
      <c r="T241" s="20"/>
      <c r="U241" s="20"/>
      <c r="V241" s="20"/>
      <c r="W241" s="20"/>
      <c r="X241" s="20"/>
      <c r="Y241" s="20"/>
      <c r="Z241" s="20"/>
      <c r="AA241" s="21"/>
      <c r="AB241" s="21"/>
      <c r="AC241" s="21"/>
      <c r="AD241" s="21"/>
    </row>
    <row r="242" spans="1:30" ht="12.95" customHeight="1" thickTop="1" x14ac:dyDescent="0.3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13"/>
      <c r="N242" s="113"/>
      <c r="O242" s="113"/>
      <c r="P242" s="113"/>
      <c r="R242" s="20"/>
      <c r="S242" s="22"/>
      <c r="T242" s="187" t="s">
        <v>69</v>
      </c>
      <c r="U242" s="188"/>
      <c r="V242" s="188"/>
      <c r="W242" s="188"/>
      <c r="X242" s="188"/>
      <c r="Y242" s="188"/>
      <c r="Z242" s="188"/>
      <c r="AA242" s="188"/>
      <c r="AB242" s="188"/>
      <c r="AC242" s="188"/>
      <c r="AD242" s="189"/>
    </row>
    <row r="243" spans="1:30" ht="12.95" customHeight="1" x14ac:dyDescent="0.3">
      <c r="A243" s="100"/>
      <c r="B243" s="99"/>
      <c r="C243" s="220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R243" s="20"/>
      <c r="S243" s="22"/>
      <c r="T243" s="190" t="s">
        <v>73</v>
      </c>
      <c r="U243" s="191"/>
      <c r="V243" s="191"/>
      <c r="W243" s="191"/>
      <c r="X243" s="191"/>
      <c r="Y243" s="191"/>
      <c r="Z243" s="191"/>
      <c r="AA243" s="191"/>
      <c r="AB243" s="191"/>
      <c r="AC243" s="191"/>
      <c r="AD243" s="192"/>
    </row>
    <row r="244" spans="1:30" ht="12.95" customHeight="1" thickBot="1" x14ac:dyDescent="0.35">
      <c r="A244" s="100"/>
      <c r="B244" s="99"/>
      <c r="C244" s="220"/>
      <c r="D244" s="220"/>
      <c r="E244" s="220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R244" s="20"/>
      <c r="S244" s="22"/>
      <c r="T244" s="193"/>
      <c r="U244" s="194"/>
      <c r="V244" s="194"/>
      <c r="W244" s="194"/>
      <c r="X244" s="194"/>
      <c r="Y244" s="194"/>
      <c r="Z244" s="194"/>
      <c r="AA244" s="194"/>
      <c r="AB244" s="194"/>
      <c r="AC244" s="194"/>
      <c r="AD244" s="195"/>
    </row>
    <row r="245" spans="1:30" ht="12.95" customHeight="1" thickTop="1" x14ac:dyDescent="0.3">
      <c r="A245" s="100"/>
      <c r="B245" s="99"/>
      <c r="C245" s="220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R245" s="20"/>
      <c r="S245" s="20"/>
      <c r="T245" s="20"/>
      <c r="U245" s="20"/>
      <c r="V245" s="20"/>
      <c r="W245" s="20"/>
      <c r="X245" s="20"/>
      <c r="Y245" s="20"/>
      <c r="Z245" s="20"/>
      <c r="AA245" s="21"/>
      <c r="AB245" s="21"/>
      <c r="AC245" s="21"/>
      <c r="AD245" s="21"/>
    </row>
    <row r="246" spans="1:30" ht="12.95" customHeight="1" x14ac:dyDescent="0.3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13"/>
      <c r="N246" s="113"/>
      <c r="O246" s="113"/>
      <c r="P246" s="113"/>
      <c r="R246" s="12"/>
      <c r="S246" s="26" t="s">
        <v>70</v>
      </c>
      <c r="T246" s="12" t="s">
        <v>71</v>
      </c>
      <c r="U246" s="12"/>
      <c r="V246" s="12"/>
      <c r="W246" s="12"/>
      <c r="X246" s="12"/>
      <c r="Y246" s="12"/>
      <c r="Z246" s="12"/>
      <c r="AA246" s="27"/>
      <c r="AB246" s="27"/>
      <c r="AC246" s="112" t="s">
        <v>72</v>
      </c>
      <c r="AD246" s="28">
        <v>2023</v>
      </c>
    </row>
    <row r="247" spans="1:30" ht="12.95" customHeight="1" x14ac:dyDescent="0.25">
      <c r="A247" s="19"/>
      <c r="B247" s="1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16"/>
      <c r="N247" s="116"/>
      <c r="O247" s="116"/>
      <c r="P247" s="114"/>
      <c r="R247" s="12"/>
      <c r="S247" s="29" t="s">
        <v>31</v>
      </c>
      <c r="T247" s="30" t="s">
        <v>87</v>
      </c>
      <c r="U247" s="12"/>
      <c r="V247" s="12"/>
      <c r="W247" s="12" t="s">
        <v>29</v>
      </c>
      <c r="X247" s="12" t="s">
        <v>29</v>
      </c>
      <c r="Y247" s="12" t="s">
        <v>29</v>
      </c>
      <c r="Z247" s="31"/>
      <c r="AA247" s="27"/>
      <c r="AB247" s="27"/>
      <c r="AC247" s="112" t="s">
        <v>90</v>
      </c>
      <c r="AD247" s="32" t="s">
        <v>21</v>
      </c>
    </row>
    <row r="248" spans="1:30" ht="12.95" customHeight="1" x14ac:dyDescent="0.25">
      <c r="A248" s="19"/>
      <c r="B248" s="120"/>
      <c r="C248" s="121"/>
      <c r="D248" s="19"/>
      <c r="E248" s="19"/>
      <c r="F248" s="19"/>
      <c r="G248" s="19"/>
      <c r="H248" s="19"/>
      <c r="I248" s="19"/>
      <c r="J248" s="19"/>
      <c r="K248" s="104"/>
      <c r="L248" s="104"/>
      <c r="M248" s="116"/>
      <c r="N248" s="116"/>
      <c r="O248" s="116"/>
      <c r="P248" s="115"/>
      <c r="R248" s="12"/>
      <c r="S248" s="12"/>
      <c r="T248" s="12"/>
      <c r="U248" s="12"/>
      <c r="V248" s="12"/>
      <c r="W248" s="12"/>
      <c r="X248" s="12"/>
      <c r="Y248" s="12"/>
      <c r="Z248" s="12"/>
      <c r="AA248" s="27"/>
      <c r="AB248" s="27"/>
      <c r="AC248" s="27"/>
      <c r="AD248" s="27"/>
    </row>
    <row r="249" spans="1:30" ht="12.95" customHeight="1" x14ac:dyDescent="0.2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16"/>
      <c r="N249" s="116"/>
      <c r="O249" s="116"/>
      <c r="P249" s="116"/>
      <c r="R249" s="184" t="s">
        <v>2</v>
      </c>
      <c r="S249" s="34"/>
      <c r="T249" s="196" t="s">
        <v>38</v>
      </c>
      <c r="U249" s="197"/>
      <c r="V249" s="197"/>
      <c r="W249" s="197"/>
      <c r="X249" s="198"/>
      <c r="Y249" s="35" t="s">
        <v>39</v>
      </c>
      <c r="Z249" s="35" t="s">
        <v>65</v>
      </c>
      <c r="AA249" s="36" t="s">
        <v>74</v>
      </c>
      <c r="AB249" s="36" t="s">
        <v>62</v>
      </c>
      <c r="AC249" s="36" t="s">
        <v>0</v>
      </c>
      <c r="AD249" s="36"/>
    </row>
    <row r="250" spans="1:30" ht="12.95" customHeight="1" x14ac:dyDescent="0.25">
      <c r="A250" s="230"/>
      <c r="B250" s="104"/>
      <c r="C250" s="230"/>
      <c r="D250" s="230"/>
      <c r="E250" s="230"/>
      <c r="F250" s="230"/>
      <c r="G250" s="230"/>
      <c r="H250" s="230"/>
      <c r="I250" s="138"/>
      <c r="J250" s="138"/>
      <c r="K250" s="138"/>
      <c r="L250" s="138"/>
      <c r="M250" s="116"/>
      <c r="N250" s="116"/>
      <c r="O250" s="116"/>
      <c r="P250" s="116"/>
      <c r="R250" s="185"/>
      <c r="S250" s="39" t="s">
        <v>75</v>
      </c>
      <c r="T250" s="199"/>
      <c r="U250" s="200"/>
      <c r="V250" s="200"/>
      <c r="W250" s="200"/>
      <c r="X250" s="201"/>
      <c r="Y250" s="40" t="s">
        <v>97</v>
      </c>
      <c r="Z250" s="40" t="s">
        <v>76</v>
      </c>
      <c r="AA250" s="41" t="s">
        <v>39</v>
      </c>
      <c r="AB250" s="41" t="s">
        <v>77</v>
      </c>
      <c r="AC250" s="41" t="s">
        <v>78</v>
      </c>
      <c r="AD250" s="41" t="s">
        <v>1</v>
      </c>
    </row>
    <row r="251" spans="1:30" ht="12.95" customHeight="1" x14ac:dyDescent="0.25">
      <c r="A251" s="230"/>
      <c r="B251" s="138"/>
      <c r="C251" s="230"/>
      <c r="D251" s="230"/>
      <c r="E251" s="230"/>
      <c r="F251" s="230"/>
      <c r="G251" s="230"/>
      <c r="H251" s="230"/>
      <c r="I251" s="138"/>
      <c r="J251" s="138"/>
      <c r="K251" s="138"/>
      <c r="L251" s="138"/>
      <c r="M251" s="116"/>
      <c r="N251" s="116"/>
      <c r="O251" s="116"/>
      <c r="P251" s="116"/>
      <c r="R251" s="186"/>
      <c r="S251" s="42"/>
      <c r="T251" s="43" t="s">
        <v>79</v>
      </c>
      <c r="U251" s="43" t="s">
        <v>41</v>
      </c>
      <c r="V251" s="43" t="s">
        <v>42</v>
      </c>
      <c r="W251" s="15" t="s">
        <v>43</v>
      </c>
      <c r="X251" s="44" t="s">
        <v>80</v>
      </c>
      <c r="Y251" s="15" t="s">
        <v>45</v>
      </c>
      <c r="Z251" s="15" t="s">
        <v>61</v>
      </c>
      <c r="AA251" s="45"/>
      <c r="AB251" s="45" t="s">
        <v>81</v>
      </c>
      <c r="AC251" s="45" t="s">
        <v>82</v>
      </c>
      <c r="AD251" s="45"/>
    </row>
    <row r="252" spans="1:30" ht="12.95" customHeight="1" x14ac:dyDescent="0.25">
      <c r="A252" s="230"/>
      <c r="B252" s="104"/>
      <c r="C252" s="138"/>
      <c r="D252" s="138"/>
      <c r="E252" s="138"/>
      <c r="F252" s="138"/>
      <c r="G252" s="138"/>
      <c r="H252" s="103"/>
      <c r="I252" s="138"/>
      <c r="J252" s="138"/>
      <c r="K252" s="138"/>
      <c r="L252" s="138"/>
      <c r="M252" s="116"/>
      <c r="N252" s="116"/>
      <c r="O252" s="116"/>
      <c r="P252" s="116"/>
      <c r="R252" s="16">
        <v>1</v>
      </c>
      <c r="S252" s="16">
        <v>2</v>
      </c>
      <c r="T252" s="16">
        <v>3</v>
      </c>
      <c r="U252" s="16">
        <v>4</v>
      </c>
      <c r="V252" s="16">
        <v>5</v>
      </c>
      <c r="W252" s="16">
        <v>6</v>
      </c>
      <c r="X252" s="87" t="s">
        <v>83</v>
      </c>
      <c r="Y252" s="16">
        <v>8</v>
      </c>
      <c r="Z252" s="16" t="s">
        <v>84</v>
      </c>
      <c r="AA252" s="153">
        <v>10</v>
      </c>
      <c r="AB252" s="153">
        <v>11</v>
      </c>
      <c r="AC252" s="153">
        <v>12</v>
      </c>
      <c r="AD252" s="153">
        <v>13</v>
      </c>
    </row>
    <row r="253" spans="1:30" ht="12.95" customHeight="1" x14ac:dyDescent="0.25">
      <c r="A253" s="138"/>
      <c r="B253" s="138"/>
      <c r="C253" s="138"/>
      <c r="D253" s="138"/>
      <c r="E253" s="138"/>
      <c r="F253" s="138"/>
      <c r="G253" s="138"/>
      <c r="H253" s="103"/>
      <c r="I253" s="138"/>
      <c r="J253" s="138"/>
      <c r="K253" s="138"/>
      <c r="L253" s="138"/>
      <c r="M253" s="116"/>
      <c r="N253" s="116"/>
      <c r="O253" s="116"/>
      <c r="P253" s="116"/>
      <c r="R253" s="51">
        <v>1</v>
      </c>
      <c r="S253" s="52" t="s">
        <v>3</v>
      </c>
      <c r="T253" s="96"/>
      <c r="U253" s="78">
        <v>0</v>
      </c>
      <c r="V253" s="78">
        <v>0</v>
      </c>
      <c r="W253" s="78">
        <v>0</v>
      </c>
      <c r="X253" s="78">
        <v>0</v>
      </c>
      <c r="Y253" s="78">
        <v>0</v>
      </c>
      <c r="Z253" s="78">
        <v>0</v>
      </c>
      <c r="AA253" s="93" t="s">
        <v>102</v>
      </c>
      <c r="AB253" s="53"/>
      <c r="AC253" s="53">
        <v>0</v>
      </c>
      <c r="AD253" s="53"/>
    </row>
    <row r="254" spans="1:30" ht="12.95" customHeight="1" x14ac:dyDescent="0.25">
      <c r="A254" s="138"/>
      <c r="B254" s="24"/>
      <c r="C254" s="24"/>
      <c r="D254" s="102"/>
      <c r="E254" s="102"/>
      <c r="F254" s="102"/>
      <c r="G254" s="102"/>
      <c r="H254" s="102"/>
      <c r="I254" s="102"/>
      <c r="J254" s="102"/>
      <c r="K254" s="134"/>
      <c r="L254" s="134"/>
      <c r="M254" s="115"/>
      <c r="N254" s="116"/>
      <c r="O254" s="116"/>
      <c r="P254" s="116"/>
      <c r="R254" s="54">
        <v>2</v>
      </c>
      <c r="S254" s="55" t="s">
        <v>4</v>
      </c>
      <c r="T254" s="97"/>
      <c r="U254" s="78">
        <v>0</v>
      </c>
      <c r="V254" s="78">
        <v>0</v>
      </c>
      <c r="W254" s="78">
        <v>0</v>
      </c>
      <c r="X254" s="78">
        <v>0</v>
      </c>
      <c r="Y254" s="78">
        <v>0</v>
      </c>
      <c r="Z254" s="78">
        <v>0</v>
      </c>
      <c r="AA254" s="93" t="s">
        <v>60</v>
      </c>
      <c r="AB254" s="56"/>
      <c r="AC254" s="56">
        <v>0</v>
      </c>
      <c r="AD254" s="56"/>
    </row>
    <row r="255" spans="1:30" ht="12.95" customHeight="1" x14ac:dyDescent="0.25">
      <c r="A255" s="138"/>
      <c r="B255" s="24"/>
      <c r="C255" s="24"/>
      <c r="D255" s="102"/>
      <c r="E255" s="102"/>
      <c r="F255" s="102"/>
      <c r="G255" s="102"/>
      <c r="H255" s="102"/>
      <c r="I255" s="102"/>
      <c r="J255" s="102"/>
      <c r="K255" s="134"/>
      <c r="L255" s="134"/>
      <c r="M255" s="115"/>
      <c r="N255" s="116"/>
      <c r="O255" s="116"/>
      <c r="P255" s="116"/>
      <c r="R255" s="54">
        <v>3</v>
      </c>
      <c r="S255" s="55" t="s">
        <v>5</v>
      </c>
      <c r="T255" s="97"/>
      <c r="U255" s="78">
        <v>0</v>
      </c>
      <c r="V255" s="78">
        <v>0</v>
      </c>
      <c r="W255" s="78">
        <v>0</v>
      </c>
      <c r="X255" s="78">
        <v>0</v>
      </c>
      <c r="Y255" s="78">
        <v>0</v>
      </c>
      <c r="Z255" s="78">
        <v>0</v>
      </c>
      <c r="AA255" s="94"/>
      <c r="AB255" s="56"/>
      <c r="AC255" s="56">
        <v>0</v>
      </c>
      <c r="AD255" s="56"/>
    </row>
    <row r="256" spans="1:30" ht="12.95" customHeight="1" x14ac:dyDescent="0.25">
      <c r="A256" s="138"/>
      <c r="B256" s="24"/>
      <c r="C256" s="24"/>
      <c r="D256" s="102"/>
      <c r="E256" s="102"/>
      <c r="F256" s="102"/>
      <c r="G256" s="102"/>
      <c r="H256" s="102"/>
      <c r="I256" s="102"/>
      <c r="J256" s="102"/>
      <c r="K256" s="134"/>
      <c r="L256" s="134"/>
      <c r="M256" s="123"/>
      <c r="N256" s="116"/>
      <c r="O256" s="116"/>
      <c r="P256" s="116"/>
      <c r="R256" s="54">
        <v>4</v>
      </c>
      <c r="S256" s="55" t="s">
        <v>6</v>
      </c>
      <c r="T256" s="97"/>
      <c r="U256" s="78">
        <v>0</v>
      </c>
      <c r="V256" s="78">
        <v>0</v>
      </c>
      <c r="W256" s="78">
        <v>0</v>
      </c>
      <c r="X256" s="78">
        <v>0</v>
      </c>
      <c r="Y256" s="78">
        <v>0</v>
      </c>
      <c r="Z256" s="78">
        <v>0</v>
      </c>
      <c r="AA256" s="94"/>
      <c r="AB256" s="56"/>
      <c r="AC256" s="56">
        <v>0</v>
      </c>
      <c r="AD256" s="56"/>
    </row>
    <row r="257" spans="1:30" ht="12.95" customHeight="1" x14ac:dyDescent="0.25">
      <c r="A257" s="138"/>
      <c r="B257" s="24"/>
      <c r="C257" s="24"/>
      <c r="D257" s="102"/>
      <c r="E257" s="102"/>
      <c r="F257" s="102"/>
      <c r="G257" s="102"/>
      <c r="H257" s="102"/>
      <c r="I257" s="102"/>
      <c r="J257" s="102"/>
      <c r="K257" s="134"/>
      <c r="L257" s="134"/>
      <c r="M257" s="123"/>
      <c r="N257" s="116"/>
      <c r="O257" s="116"/>
      <c r="P257" s="116"/>
      <c r="R257" s="54">
        <v>5</v>
      </c>
      <c r="S257" s="55" t="s">
        <v>48</v>
      </c>
      <c r="T257" s="97"/>
      <c r="U257" s="78">
        <v>0</v>
      </c>
      <c r="V257" s="78">
        <v>0</v>
      </c>
      <c r="W257" s="78">
        <v>0</v>
      </c>
      <c r="X257" s="78">
        <v>0</v>
      </c>
      <c r="Y257" s="78">
        <v>0</v>
      </c>
      <c r="Z257" s="78">
        <v>0</v>
      </c>
      <c r="AA257" s="94"/>
      <c r="AB257" s="56"/>
      <c r="AC257" s="56">
        <v>0</v>
      </c>
      <c r="AD257" s="56"/>
    </row>
    <row r="258" spans="1:30" ht="12.95" customHeight="1" x14ac:dyDescent="0.25">
      <c r="A258" s="138"/>
      <c r="B258" s="24"/>
      <c r="C258" s="24"/>
      <c r="D258" s="102"/>
      <c r="E258" s="102"/>
      <c r="F258" s="102"/>
      <c r="G258" s="102"/>
      <c r="H258" s="102"/>
      <c r="I258" s="102"/>
      <c r="J258" s="102"/>
      <c r="K258" s="134"/>
      <c r="L258" s="134"/>
      <c r="M258" s="123"/>
      <c r="N258" s="116"/>
      <c r="O258" s="116"/>
      <c r="P258" s="116"/>
      <c r="R258" s="54">
        <v>6</v>
      </c>
      <c r="S258" s="55" t="s">
        <v>7</v>
      </c>
      <c r="T258" s="97"/>
      <c r="U258" s="78">
        <v>0</v>
      </c>
      <c r="V258" s="78">
        <v>0</v>
      </c>
      <c r="W258" s="78">
        <v>0</v>
      </c>
      <c r="X258" s="78">
        <v>0</v>
      </c>
      <c r="Y258" s="78">
        <v>0</v>
      </c>
      <c r="Z258" s="78">
        <v>0</v>
      </c>
      <c r="AA258" s="94"/>
      <c r="AB258" s="56"/>
      <c r="AC258" s="56">
        <v>0</v>
      </c>
      <c r="AD258" s="56"/>
    </row>
    <row r="259" spans="1:30" ht="12.95" customHeight="1" x14ac:dyDescent="0.25">
      <c r="A259" s="138"/>
      <c r="B259" s="24"/>
      <c r="C259" s="24"/>
      <c r="D259" s="102"/>
      <c r="E259" s="102"/>
      <c r="F259" s="102"/>
      <c r="G259" s="102"/>
      <c r="H259" s="102"/>
      <c r="I259" s="102"/>
      <c r="J259" s="102"/>
      <c r="K259" s="134"/>
      <c r="L259" s="134"/>
      <c r="M259" s="123"/>
      <c r="N259" s="116"/>
      <c r="O259" s="116"/>
      <c r="P259" s="116"/>
      <c r="R259" s="54">
        <v>7</v>
      </c>
      <c r="S259" s="55" t="s">
        <v>17</v>
      </c>
      <c r="T259" s="97"/>
      <c r="U259" s="78">
        <v>0</v>
      </c>
      <c r="V259" s="78">
        <v>0</v>
      </c>
      <c r="W259" s="78">
        <v>0</v>
      </c>
      <c r="X259" s="78">
        <v>0</v>
      </c>
      <c r="Y259" s="78">
        <v>0</v>
      </c>
      <c r="Z259" s="78">
        <v>0</v>
      </c>
      <c r="AA259" s="94"/>
      <c r="AB259" s="56"/>
      <c r="AC259" s="56">
        <v>0</v>
      </c>
      <c r="AD259" s="56"/>
    </row>
    <row r="260" spans="1:30" ht="12.95" customHeight="1" x14ac:dyDescent="0.25">
      <c r="A260" s="138"/>
      <c r="B260" s="24"/>
      <c r="C260" s="24"/>
      <c r="D260" s="102"/>
      <c r="E260" s="102"/>
      <c r="F260" s="102"/>
      <c r="G260" s="102"/>
      <c r="H260" s="102"/>
      <c r="I260" s="102"/>
      <c r="J260" s="102"/>
      <c r="K260" s="134"/>
      <c r="L260" s="134"/>
      <c r="M260" s="123"/>
      <c r="N260" s="116"/>
      <c r="O260" s="116"/>
      <c r="P260" s="116"/>
      <c r="R260" s="54">
        <v>8</v>
      </c>
      <c r="S260" s="55" t="s">
        <v>53</v>
      </c>
      <c r="T260" s="97"/>
      <c r="U260" s="78">
        <v>0</v>
      </c>
      <c r="V260" s="78">
        <v>0</v>
      </c>
      <c r="W260" s="78">
        <v>0</v>
      </c>
      <c r="X260" s="78">
        <v>0</v>
      </c>
      <c r="Y260" s="78">
        <v>0</v>
      </c>
      <c r="Z260" s="78">
        <v>0</v>
      </c>
      <c r="AA260" s="94"/>
      <c r="AB260" s="56"/>
      <c r="AC260" s="56">
        <v>0</v>
      </c>
      <c r="AD260" s="56"/>
    </row>
    <row r="261" spans="1:30" ht="12.95" customHeight="1" x14ac:dyDescent="0.25">
      <c r="A261" s="138"/>
      <c r="B261" s="24"/>
      <c r="C261" s="24"/>
      <c r="D261" s="102"/>
      <c r="E261" s="102"/>
      <c r="F261" s="102"/>
      <c r="G261" s="102"/>
      <c r="H261" s="102"/>
      <c r="I261" s="102"/>
      <c r="J261" s="102"/>
      <c r="K261" s="134"/>
      <c r="L261" s="134"/>
      <c r="M261" s="123"/>
      <c r="N261" s="116"/>
      <c r="O261" s="116"/>
      <c r="P261" s="116"/>
      <c r="R261" s="54">
        <v>9</v>
      </c>
      <c r="S261" s="55" t="s">
        <v>49</v>
      </c>
      <c r="T261" s="97"/>
      <c r="U261" s="78">
        <v>0</v>
      </c>
      <c r="V261" s="78">
        <v>0</v>
      </c>
      <c r="W261" s="78">
        <v>0</v>
      </c>
      <c r="X261" s="78">
        <v>0</v>
      </c>
      <c r="Y261" s="78">
        <v>0</v>
      </c>
      <c r="Z261" s="78">
        <v>0</v>
      </c>
      <c r="AA261" s="94"/>
      <c r="AB261" s="56"/>
      <c r="AC261" s="56">
        <v>0</v>
      </c>
      <c r="AD261" s="56"/>
    </row>
    <row r="262" spans="1:30" ht="12.95" customHeight="1" x14ac:dyDescent="0.25">
      <c r="A262" s="138"/>
      <c r="B262" s="24"/>
      <c r="C262" s="24"/>
      <c r="D262" s="102"/>
      <c r="E262" s="102"/>
      <c r="F262" s="102"/>
      <c r="G262" s="102"/>
      <c r="H262" s="102"/>
      <c r="I262" s="102"/>
      <c r="J262" s="102"/>
      <c r="K262" s="134"/>
      <c r="L262" s="134"/>
      <c r="M262" s="123"/>
      <c r="N262" s="116"/>
      <c r="O262" s="116"/>
      <c r="P262" s="116"/>
      <c r="R262" s="54">
        <v>10</v>
      </c>
      <c r="S262" s="55" t="s">
        <v>8</v>
      </c>
      <c r="T262" s="97"/>
      <c r="U262" s="78">
        <v>0</v>
      </c>
      <c r="V262" s="78">
        <v>0</v>
      </c>
      <c r="W262" s="78">
        <v>0</v>
      </c>
      <c r="X262" s="78">
        <v>0</v>
      </c>
      <c r="Y262" s="78">
        <v>0</v>
      </c>
      <c r="Z262" s="78">
        <v>0</v>
      </c>
      <c r="AA262" s="94"/>
      <c r="AB262" s="56"/>
      <c r="AC262" s="56">
        <v>0</v>
      </c>
      <c r="AD262" s="56"/>
    </row>
    <row r="263" spans="1:30" ht="12.95" customHeight="1" x14ac:dyDescent="0.25">
      <c r="A263" s="138"/>
      <c r="B263" s="24"/>
      <c r="C263" s="24"/>
      <c r="D263" s="102"/>
      <c r="E263" s="102"/>
      <c r="F263" s="102"/>
      <c r="G263" s="102"/>
      <c r="H263" s="102"/>
      <c r="I263" s="102"/>
      <c r="J263" s="102"/>
      <c r="K263" s="134"/>
      <c r="L263" s="134"/>
      <c r="M263" s="123"/>
      <c r="N263" s="116"/>
      <c r="O263" s="116"/>
      <c r="P263" s="116"/>
      <c r="R263" s="54">
        <v>11</v>
      </c>
      <c r="S263" s="55" t="s">
        <v>9</v>
      </c>
      <c r="T263" s="97"/>
      <c r="U263" s="78">
        <v>0</v>
      </c>
      <c r="V263" s="78">
        <v>0</v>
      </c>
      <c r="W263" s="78">
        <v>0</v>
      </c>
      <c r="X263" s="78">
        <v>0</v>
      </c>
      <c r="Y263" s="78">
        <v>0</v>
      </c>
      <c r="Z263" s="78">
        <v>0</v>
      </c>
      <c r="AA263" s="94"/>
      <c r="AB263" s="56"/>
      <c r="AC263" s="56">
        <v>0</v>
      </c>
      <c r="AD263" s="56"/>
    </row>
    <row r="264" spans="1:30" ht="12.95" customHeight="1" x14ac:dyDescent="0.25">
      <c r="A264" s="138"/>
      <c r="B264" s="24"/>
      <c r="C264" s="24"/>
      <c r="D264" s="102"/>
      <c r="E264" s="102"/>
      <c r="F264" s="102"/>
      <c r="G264" s="102"/>
      <c r="H264" s="102"/>
      <c r="I264" s="102"/>
      <c r="J264" s="102"/>
      <c r="K264" s="134"/>
      <c r="L264" s="134"/>
      <c r="M264" s="123"/>
      <c r="N264" s="116"/>
      <c r="O264" s="116"/>
      <c r="P264" s="116"/>
      <c r="R264" s="54">
        <v>12</v>
      </c>
      <c r="S264" s="55" t="s">
        <v>52</v>
      </c>
      <c r="T264" s="97"/>
      <c r="U264" s="78">
        <v>0</v>
      </c>
      <c r="V264" s="78">
        <v>0</v>
      </c>
      <c r="W264" s="78">
        <v>0</v>
      </c>
      <c r="X264" s="78">
        <v>0</v>
      </c>
      <c r="Y264" s="78">
        <v>0</v>
      </c>
      <c r="Z264" s="78">
        <v>0</v>
      </c>
      <c r="AA264" s="94"/>
      <c r="AB264" s="56"/>
      <c r="AC264" s="56">
        <v>0</v>
      </c>
      <c r="AD264" s="56"/>
    </row>
    <row r="265" spans="1:30" ht="12.95" customHeight="1" x14ac:dyDescent="0.25">
      <c r="A265" s="138"/>
      <c r="B265" s="24"/>
      <c r="C265" s="24"/>
      <c r="D265" s="102"/>
      <c r="E265" s="102"/>
      <c r="F265" s="102"/>
      <c r="G265" s="102"/>
      <c r="H265" s="102"/>
      <c r="I265" s="102"/>
      <c r="J265" s="102"/>
      <c r="K265" s="134"/>
      <c r="L265" s="134"/>
      <c r="M265" s="123"/>
      <c r="N265" s="116"/>
      <c r="O265" s="116"/>
      <c r="P265" s="116"/>
      <c r="R265" s="54">
        <v>13</v>
      </c>
      <c r="S265" s="55" t="s">
        <v>10</v>
      </c>
      <c r="T265" s="97"/>
      <c r="U265" s="78">
        <v>7</v>
      </c>
      <c r="V265" s="78">
        <v>11</v>
      </c>
      <c r="W265" s="78">
        <v>2</v>
      </c>
      <c r="X265" s="78">
        <v>20</v>
      </c>
      <c r="Y265" s="78">
        <v>4.4000000000000004</v>
      </c>
      <c r="Z265" s="78">
        <v>400</v>
      </c>
      <c r="AA265" s="94"/>
      <c r="AB265" s="56"/>
      <c r="AC265" s="56">
        <v>87</v>
      </c>
      <c r="AD265" s="56"/>
    </row>
    <row r="266" spans="1:30" ht="12.95" customHeight="1" x14ac:dyDescent="0.25">
      <c r="A266" s="138"/>
      <c r="B266" s="24"/>
      <c r="C266" s="24"/>
      <c r="D266" s="102"/>
      <c r="E266" s="102"/>
      <c r="F266" s="102"/>
      <c r="G266" s="102"/>
      <c r="H266" s="102"/>
      <c r="I266" s="102"/>
      <c r="J266" s="102"/>
      <c r="K266" s="134"/>
      <c r="L266" s="134"/>
      <c r="M266" s="123"/>
      <c r="N266" s="116"/>
      <c r="O266" s="116"/>
      <c r="P266" s="116"/>
      <c r="R266" s="54">
        <v>14</v>
      </c>
      <c r="S266" s="55" t="s">
        <v>11</v>
      </c>
      <c r="T266" s="97"/>
      <c r="U266" s="78">
        <v>0</v>
      </c>
      <c r="V266" s="78">
        <v>0</v>
      </c>
      <c r="W266" s="78">
        <v>0</v>
      </c>
      <c r="X266" s="78">
        <v>0</v>
      </c>
      <c r="Y266" s="78">
        <v>0</v>
      </c>
      <c r="Z266" s="78">
        <v>0</v>
      </c>
      <c r="AA266" s="94"/>
      <c r="AB266" s="56"/>
      <c r="AC266" s="56">
        <v>0</v>
      </c>
      <c r="AD266" s="56"/>
    </row>
    <row r="267" spans="1:30" ht="12.95" customHeight="1" x14ac:dyDescent="0.25">
      <c r="A267" s="138"/>
      <c r="B267" s="24"/>
      <c r="C267" s="24"/>
      <c r="D267" s="102"/>
      <c r="E267" s="102"/>
      <c r="F267" s="102"/>
      <c r="G267" s="102"/>
      <c r="H267" s="102"/>
      <c r="I267" s="102"/>
      <c r="J267" s="102"/>
      <c r="K267" s="134"/>
      <c r="L267" s="134"/>
      <c r="M267" s="123"/>
      <c r="N267" s="116"/>
      <c r="O267" s="116"/>
      <c r="P267" s="116"/>
      <c r="R267" s="54">
        <v>15</v>
      </c>
      <c r="S267" s="55" t="s">
        <v>54</v>
      </c>
      <c r="T267" s="97"/>
      <c r="U267" s="78">
        <v>0</v>
      </c>
      <c r="V267" s="78">
        <v>0</v>
      </c>
      <c r="W267" s="78">
        <v>0</v>
      </c>
      <c r="X267" s="78">
        <v>0</v>
      </c>
      <c r="Y267" s="78">
        <v>0</v>
      </c>
      <c r="Z267" s="78">
        <v>0</v>
      </c>
      <c r="AA267" s="94"/>
      <c r="AB267" s="56"/>
      <c r="AC267" s="56">
        <v>0</v>
      </c>
      <c r="AD267" s="56"/>
    </row>
    <row r="268" spans="1:30" ht="12.95" customHeight="1" x14ac:dyDescent="0.25">
      <c r="A268" s="138"/>
      <c r="B268" s="24"/>
      <c r="C268" s="24"/>
      <c r="D268" s="102"/>
      <c r="E268" s="102"/>
      <c r="F268" s="102"/>
      <c r="G268" s="102"/>
      <c r="H268" s="102"/>
      <c r="I268" s="102"/>
      <c r="J268" s="102"/>
      <c r="K268" s="134"/>
      <c r="L268" s="134"/>
      <c r="M268" s="123"/>
      <c r="N268" s="116"/>
      <c r="O268" s="116"/>
      <c r="P268" s="116"/>
      <c r="R268" s="54">
        <v>16</v>
      </c>
      <c r="S268" s="55" t="s">
        <v>12</v>
      </c>
      <c r="T268" s="97"/>
      <c r="U268" s="78">
        <v>0</v>
      </c>
      <c r="V268" s="78">
        <v>0</v>
      </c>
      <c r="W268" s="78">
        <v>0</v>
      </c>
      <c r="X268" s="78">
        <v>0</v>
      </c>
      <c r="Y268" s="78">
        <v>0</v>
      </c>
      <c r="Z268" s="78">
        <v>0</v>
      </c>
      <c r="AA268" s="94"/>
      <c r="AB268" s="56"/>
      <c r="AC268" s="56">
        <v>0</v>
      </c>
      <c r="AD268" s="56"/>
    </row>
    <row r="269" spans="1:30" ht="12.95" customHeight="1" x14ac:dyDescent="0.25">
      <c r="A269" s="138"/>
      <c r="B269" s="24"/>
      <c r="C269" s="24"/>
      <c r="D269" s="102"/>
      <c r="E269" s="102"/>
      <c r="F269" s="102"/>
      <c r="G269" s="102"/>
      <c r="H269" s="102"/>
      <c r="I269" s="102"/>
      <c r="J269" s="102"/>
      <c r="K269" s="134"/>
      <c r="L269" s="134"/>
      <c r="M269" s="123"/>
      <c r="N269" s="116"/>
      <c r="O269" s="116"/>
      <c r="P269" s="116"/>
      <c r="R269" s="54">
        <v>17</v>
      </c>
      <c r="S269" s="55" t="s">
        <v>13</v>
      </c>
      <c r="T269" s="97"/>
      <c r="U269" s="78">
        <v>0</v>
      </c>
      <c r="V269" s="78">
        <v>0</v>
      </c>
      <c r="W269" s="78">
        <v>0</v>
      </c>
      <c r="X269" s="78">
        <v>0</v>
      </c>
      <c r="Y269" s="78">
        <v>0</v>
      </c>
      <c r="Z269" s="78">
        <v>0</v>
      </c>
      <c r="AA269" s="94"/>
      <c r="AB269" s="56"/>
      <c r="AC269" s="56">
        <v>0</v>
      </c>
      <c r="AD269" s="56"/>
    </row>
    <row r="270" spans="1:30" ht="12.95" customHeight="1" x14ac:dyDescent="0.25">
      <c r="A270" s="138"/>
      <c r="B270" s="24"/>
      <c r="C270" s="24"/>
      <c r="D270" s="102"/>
      <c r="E270" s="102"/>
      <c r="F270" s="102"/>
      <c r="G270" s="102"/>
      <c r="H270" s="102"/>
      <c r="I270" s="102"/>
      <c r="J270" s="102"/>
      <c r="K270" s="134"/>
      <c r="L270" s="134"/>
      <c r="M270" s="115"/>
      <c r="N270" s="116"/>
      <c r="O270" s="116"/>
      <c r="P270" s="116"/>
      <c r="R270" s="54">
        <v>18</v>
      </c>
      <c r="S270" s="55" t="s">
        <v>14</v>
      </c>
      <c r="T270" s="97"/>
      <c r="U270" s="78">
        <v>0</v>
      </c>
      <c r="V270" s="78">
        <v>0</v>
      </c>
      <c r="W270" s="78">
        <v>0</v>
      </c>
      <c r="X270" s="78">
        <v>0</v>
      </c>
      <c r="Y270" s="78">
        <v>0</v>
      </c>
      <c r="Z270" s="78">
        <v>0</v>
      </c>
      <c r="AA270" s="94"/>
      <c r="AB270" s="56"/>
      <c r="AC270" s="56">
        <v>0</v>
      </c>
      <c r="AD270" s="56"/>
    </row>
    <row r="271" spans="1:30" ht="12.95" customHeight="1" x14ac:dyDescent="0.25">
      <c r="A271" s="138"/>
      <c r="B271" s="24"/>
      <c r="C271" s="24"/>
      <c r="D271" s="102"/>
      <c r="E271" s="102"/>
      <c r="F271" s="102"/>
      <c r="G271" s="102"/>
      <c r="H271" s="102"/>
      <c r="I271" s="102"/>
      <c r="J271" s="102"/>
      <c r="K271" s="134"/>
      <c r="L271" s="134"/>
      <c r="M271" s="123"/>
      <c r="N271" s="116"/>
      <c r="O271" s="116"/>
      <c r="P271" s="116"/>
      <c r="R271" s="54">
        <v>19</v>
      </c>
      <c r="S271" s="55" t="s">
        <v>15</v>
      </c>
      <c r="T271" s="97"/>
      <c r="U271" s="78">
        <v>2</v>
      </c>
      <c r="V271" s="78">
        <v>4</v>
      </c>
      <c r="W271" s="78">
        <v>0</v>
      </c>
      <c r="X271" s="78">
        <v>6</v>
      </c>
      <c r="Y271" s="78">
        <v>1.6</v>
      </c>
      <c r="Z271" s="78">
        <v>400</v>
      </c>
      <c r="AA271" s="94"/>
      <c r="AB271" s="56"/>
      <c r="AC271" s="56">
        <v>26</v>
      </c>
      <c r="AD271" s="56"/>
    </row>
    <row r="272" spans="1:30" ht="12.95" customHeight="1" x14ac:dyDescent="0.25">
      <c r="A272" s="138"/>
      <c r="B272" s="24"/>
      <c r="C272" s="24"/>
      <c r="D272" s="102"/>
      <c r="E272" s="102"/>
      <c r="F272" s="102"/>
      <c r="G272" s="102"/>
      <c r="H272" s="102"/>
      <c r="I272" s="102"/>
      <c r="J272" s="102"/>
      <c r="K272" s="134"/>
      <c r="L272" s="134"/>
      <c r="M272" s="123"/>
      <c r="N272" s="116"/>
      <c r="O272" s="116"/>
      <c r="P272" s="116"/>
      <c r="R272" s="54">
        <v>20</v>
      </c>
      <c r="S272" s="55" t="s">
        <v>55</v>
      </c>
      <c r="T272" s="97"/>
      <c r="U272" s="78">
        <v>5</v>
      </c>
      <c r="V272" s="78">
        <v>15</v>
      </c>
      <c r="W272" s="78">
        <v>0</v>
      </c>
      <c r="X272" s="78">
        <v>20</v>
      </c>
      <c r="Y272" s="78">
        <v>6</v>
      </c>
      <c r="Z272" s="78">
        <v>400</v>
      </c>
      <c r="AA272" s="94"/>
      <c r="AB272" s="56"/>
      <c r="AC272" s="56">
        <v>88</v>
      </c>
      <c r="AD272" s="56"/>
    </row>
    <row r="273" spans="1:30" ht="12.95" customHeight="1" x14ac:dyDescent="0.25">
      <c r="A273" s="138"/>
      <c r="B273" s="24"/>
      <c r="C273" s="24"/>
      <c r="D273" s="102"/>
      <c r="E273" s="102"/>
      <c r="F273" s="102"/>
      <c r="G273" s="102"/>
      <c r="H273" s="102"/>
      <c r="I273" s="102"/>
      <c r="J273" s="102"/>
      <c r="K273" s="134"/>
      <c r="L273" s="134"/>
      <c r="M273" s="123"/>
      <c r="N273" s="116"/>
      <c r="O273" s="116"/>
      <c r="P273" s="116"/>
      <c r="R273" s="54">
        <v>21</v>
      </c>
      <c r="S273" s="52" t="s">
        <v>16</v>
      </c>
      <c r="T273" s="96"/>
      <c r="U273" s="78">
        <v>0</v>
      </c>
      <c r="V273" s="78">
        <v>0</v>
      </c>
      <c r="W273" s="78">
        <v>0</v>
      </c>
      <c r="X273" s="78">
        <v>0</v>
      </c>
      <c r="Y273" s="78">
        <v>0</v>
      </c>
      <c r="Z273" s="78">
        <v>0</v>
      </c>
      <c r="AA273" s="95"/>
      <c r="AB273" s="82"/>
      <c r="AC273" s="82">
        <v>0</v>
      </c>
      <c r="AD273" s="56"/>
    </row>
    <row r="274" spans="1:30" ht="12.95" customHeight="1" x14ac:dyDescent="0.25">
      <c r="A274" s="138"/>
      <c r="B274" s="24"/>
      <c r="C274" s="24"/>
      <c r="D274" s="102"/>
      <c r="E274" s="102"/>
      <c r="F274" s="102"/>
      <c r="G274" s="102"/>
      <c r="H274" s="102"/>
      <c r="I274" s="102"/>
      <c r="J274" s="102"/>
      <c r="K274" s="134"/>
      <c r="L274" s="134"/>
      <c r="M274" s="123"/>
      <c r="N274" s="116"/>
      <c r="O274" s="116"/>
      <c r="P274" s="116"/>
      <c r="R274" s="202" t="s">
        <v>56</v>
      </c>
      <c r="S274" s="203"/>
      <c r="T274" s="98"/>
      <c r="U274" s="18">
        <f>SUM(U253:U273)</f>
        <v>14</v>
      </c>
      <c r="V274" s="18">
        <f t="shared" ref="V274:Y274" si="13">SUM(V253:V273)</f>
        <v>30</v>
      </c>
      <c r="W274" s="18">
        <f t="shared" si="13"/>
        <v>2</v>
      </c>
      <c r="X274" s="18">
        <f t="shared" si="13"/>
        <v>46</v>
      </c>
      <c r="Y274" s="18">
        <f t="shared" si="13"/>
        <v>12</v>
      </c>
      <c r="Z274" s="18">
        <f>SUM(Z253:Z273)/3</f>
        <v>400</v>
      </c>
      <c r="AA274" s="64"/>
      <c r="AB274" s="148"/>
      <c r="AC274" s="65">
        <f>SUM(AC253:AC273)</f>
        <v>201</v>
      </c>
      <c r="AD274" s="64"/>
    </row>
    <row r="275" spans="1:30" ht="12.95" customHeight="1" x14ac:dyDescent="0.3">
      <c r="A275" s="230"/>
      <c r="B275" s="230"/>
      <c r="C275" s="138"/>
      <c r="D275" s="102"/>
      <c r="E275" s="102"/>
      <c r="F275" s="102"/>
      <c r="G275" s="102"/>
      <c r="H275" s="102"/>
      <c r="I275" s="102"/>
      <c r="J275" s="102"/>
      <c r="K275" s="102"/>
      <c r="L275" s="102"/>
      <c r="M275" s="117"/>
      <c r="N275" s="117"/>
      <c r="O275" s="117"/>
      <c r="P275" s="117"/>
      <c r="R275" s="20"/>
      <c r="S275" s="20"/>
      <c r="T275" s="20"/>
      <c r="U275" s="20"/>
      <c r="V275" s="20"/>
      <c r="W275" s="20"/>
      <c r="X275" s="20"/>
      <c r="Y275" s="20"/>
      <c r="Z275" s="68"/>
      <c r="AA275" s="21"/>
      <c r="AB275" s="21"/>
      <c r="AC275" s="21"/>
      <c r="AD275" s="21"/>
    </row>
    <row r="276" spans="1:30" ht="12.95" customHeight="1" x14ac:dyDescent="0.3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68"/>
      <c r="L276" s="68"/>
      <c r="M276" s="113"/>
      <c r="N276" s="113"/>
      <c r="O276" s="113"/>
      <c r="P276" s="113"/>
      <c r="R276" s="7" t="s">
        <v>128</v>
      </c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92"/>
    </row>
    <row r="277" spans="1:30" ht="12.95" customHeight="1" x14ac:dyDescent="0.2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R277" s="7" t="s">
        <v>41</v>
      </c>
      <c r="S277" s="7" t="s">
        <v>129</v>
      </c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</row>
    <row r="278" spans="1:30" ht="12.95" customHeight="1" x14ac:dyDescent="0.2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R278" s="7" t="s">
        <v>42</v>
      </c>
      <c r="S278" s="7" t="s">
        <v>130</v>
      </c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</row>
    <row r="279" spans="1:30" ht="12.95" customHeight="1" x14ac:dyDescent="0.2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R279" s="7" t="s">
        <v>43</v>
      </c>
      <c r="S279" s="7" t="s">
        <v>131</v>
      </c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</row>
    <row r="280" spans="1:30" ht="12.95" customHeight="1" x14ac:dyDescent="0.2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</row>
    <row r="281" spans="1:30" ht="12.95" customHeight="1" thickBot="1" x14ac:dyDescent="0.3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R281" s="20"/>
      <c r="S281" s="20"/>
      <c r="T281" s="20"/>
      <c r="U281" s="20"/>
      <c r="V281" s="20"/>
      <c r="W281" s="20"/>
      <c r="X281" s="20"/>
      <c r="Y281" s="20"/>
      <c r="Z281" s="20"/>
      <c r="AA281" s="21"/>
      <c r="AB281" s="21"/>
      <c r="AC281" s="21"/>
      <c r="AD281" s="21"/>
    </row>
    <row r="282" spans="1:30" ht="12.95" customHeight="1" thickTop="1" x14ac:dyDescent="0.3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13"/>
      <c r="N282" s="113"/>
      <c r="O282" s="113"/>
      <c r="P282" s="113"/>
      <c r="R282" s="20"/>
      <c r="S282" s="22"/>
      <c r="T282" s="187" t="s">
        <v>69</v>
      </c>
      <c r="U282" s="188"/>
      <c r="V282" s="188"/>
      <c r="W282" s="188"/>
      <c r="X282" s="188"/>
      <c r="Y282" s="188"/>
      <c r="Z282" s="188"/>
      <c r="AA282" s="188"/>
      <c r="AB282" s="188"/>
      <c r="AC282" s="188"/>
      <c r="AD282" s="189"/>
    </row>
    <row r="283" spans="1:30" ht="12.95" customHeight="1" x14ac:dyDescent="0.3">
      <c r="A283" s="100"/>
      <c r="B283" s="99"/>
      <c r="C283" s="220"/>
      <c r="D283" s="220"/>
      <c r="E283" s="220"/>
      <c r="F283" s="220"/>
      <c r="G283" s="220"/>
      <c r="H283" s="220"/>
      <c r="I283" s="220"/>
      <c r="J283" s="220"/>
      <c r="K283" s="220"/>
      <c r="L283" s="220"/>
      <c r="M283" s="220"/>
      <c r="N283" s="220"/>
      <c r="O283" s="220"/>
      <c r="P283" s="220"/>
      <c r="R283" s="20"/>
      <c r="S283" s="22"/>
      <c r="T283" s="190" t="s">
        <v>73</v>
      </c>
      <c r="U283" s="191"/>
      <c r="V283" s="191"/>
      <c r="W283" s="191"/>
      <c r="X283" s="191"/>
      <c r="Y283" s="191"/>
      <c r="Z283" s="191"/>
      <c r="AA283" s="191"/>
      <c r="AB283" s="191"/>
      <c r="AC283" s="191"/>
      <c r="AD283" s="192"/>
    </row>
    <row r="284" spans="1:30" ht="12.95" customHeight="1" thickBot="1" x14ac:dyDescent="0.35">
      <c r="A284" s="100"/>
      <c r="B284" s="99"/>
      <c r="C284" s="220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220"/>
      <c r="O284" s="220"/>
      <c r="P284" s="220"/>
      <c r="R284" s="20"/>
      <c r="S284" s="22"/>
      <c r="T284" s="193"/>
      <c r="U284" s="194"/>
      <c r="V284" s="194"/>
      <c r="W284" s="194"/>
      <c r="X284" s="194"/>
      <c r="Y284" s="194"/>
      <c r="Z284" s="194"/>
      <c r="AA284" s="194"/>
      <c r="AB284" s="194"/>
      <c r="AC284" s="194"/>
      <c r="AD284" s="195"/>
    </row>
    <row r="285" spans="1:30" ht="12.95" customHeight="1" thickTop="1" x14ac:dyDescent="0.3">
      <c r="A285" s="100"/>
      <c r="B285" s="99"/>
      <c r="C285" s="220"/>
      <c r="D285" s="220"/>
      <c r="E285" s="220"/>
      <c r="F285" s="220"/>
      <c r="G285" s="220"/>
      <c r="H285" s="220"/>
      <c r="I285" s="220"/>
      <c r="J285" s="220"/>
      <c r="K285" s="220"/>
      <c r="L285" s="220"/>
      <c r="M285" s="220"/>
      <c r="N285" s="220"/>
      <c r="O285" s="220"/>
      <c r="P285" s="220"/>
      <c r="R285" s="20"/>
      <c r="S285" s="20"/>
      <c r="T285" s="20"/>
      <c r="U285" s="20"/>
      <c r="V285" s="20"/>
      <c r="W285" s="20"/>
      <c r="X285" s="20"/>
      <c r="Y285" s="20"/>
      <c r="Z285" s="20"/>
      <c r="AA285" s="21"/>
      <c r="AB285" s="21"/>
      <c r="AC285" s="21"/>
      <c r="AD285" s="21"/>
    </row>
    <row r="286" spans="1:30" ht="12.95" customHeight="1" x14ac:dyDescent="0.3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13"/>
      <c r="N286" s="113"/>
      <c r="O286" s="113"/>
      <c r="P286" s="113"/>
      <c r="R286" s="12"/>
      <c r="S286" s="26" t="s">
        <v>70</v>
      </c>
      <c r="T286" s="12" t="s">
        <v>71</v>
      </c>
      <c r="U286" s="12"/>
      <c r="V286" s="12"/>
      <c r="W286" s="12"/>
      <c r="X286" s="12"/>
      <c r="Y286" s="12"/>
      <c r="Z286" s="12"/>
      <c r="AA286" s="27"/>
      <c r="AB286" s="27"/>
      <c r="AC286" s="112" t="s">
        <v>72</v>
      </c>
      <c r="AD286" s="28">
        <v>2023</v>
      </c>
    </row>
    <row r="287" spans="1:30" ht="12.95" customHeight="1" x14ac:dyDescent="0.25">
      <c r="A287" s="19"/>
      <c r="B287" s="1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16"/>
      <c r="N287" s="116"/>
      <c r="O287" s="116"/>
      <c r="P287" s="114"/>
      <c r="R287" s="12"/>
      <c r="S287" s="29" t="s">
        <v>31</v>
      </c>
      <c r="T287" s="30" t="s">
        <v>64</v>
      </c>
      <c r="U287" s="12"/>
      <c r="V287" s="12"/>
      <c r="W287" s="12" t="s">
        <v>29</v>
      </c>
      <c r="X287" s="12" t="s">
        <v>29</v>
      </c>
      <c r="Y287" s="12" t="s">
        <v>29</v>
      </c>
      <c r="Z287" s="31"/>
      <c r="AA287" s="27"/>
      <c r="AB287" s="27"/>
      <c r="AC287" s="112" t="s">
        <v>90</v>
      </c>
      <c r="AD287" s="32" t="s">
        <v>21</v>
      </c>
    </row>
    <row r="288" spans="1:30" ht="12.95" customHeight="1" x14ac:dyDescent="0.25">
      <c r="A288" s="19"/>
      <c r="B288" s="120"/>
      <c r="C288" s="121"/>
      <c r="D288" s="19"/>
      <c r="E288" s="19"/>
      <c r="F288" s="19"/>
      <c r="G288" s="19"/>
      <c r="H288" s="19"/>
      <c r="I288" s="19"/>
      <c r="J288" s="19"/>
      <c r="K288" s="104"/>
      <c r="L288" s="104"/>
      <c r="M288" s="116"/>
      <c r="N288" s="116"/>
      <c r="O288" s="116"/>
      <c r="P288" s="115"/>
      <c r="R288" s="12"/>
      <c r="S288" s="12"/>
      <c r="T288" s="12"/>
      <c r="U288" s="12"/>
      <c r="V288" s="12"/>
      <c r="W288" s="12"/>
      <c r="X288" s="12"/>
      <c r="Y288" s="12"/>
      <c r="Z288" s="12"/>
      <c r="AA288" s="27"/>
      <c r="AB288" s="27"/>
      <c r="AC288" s="27"/>
      <c r="AD288" s="27"/>
    </row>
    <row r="289" spans="1:30" ht="12.95" customHeight="1" x14ac:dyDescent="0.2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16"/>
      <c r="N289" s="116"/>
      <c r="O289" s="116"/>
      <c r="P289" s="116"/>
      <c r="R289" s="184" t="s">
        <v>2</v>
      </c>
      <c r="S289" s="34"/>
      <c r="T289" s="196" t="s">
        <v>38</v>
      </c>
      <c r="U289" s="197"/>
      <c r="V289" s="197"/>
      <c r="W289" s="197"/>
      <c r="X289" s="198"/>
      <c r="Y289" s="35" t="s">
        <v>39</v>
      </c>
      <c r="Z289" s="35" t="s">
        <v>65</v>
      </c>
      <c r="AA289" s="36" t="s">
        <v>74</v>
      </c>
      <c r="AB289" s="36" t="s">
        <v>62</v>
      </c>
      <c r="AC289" s="36" t="s">
        <v>0</v>
      </c>
      <c r="AD289" s="36"/>
    </row>
    <row r="290" spans="1:30" ht="12.95" customHeight="1" x14ac:dyDescent="0.25">
      <c r="A290" s="230"/>
      <c r="B290" s="104"/>
      <c r="C290" s="230"/>
      <c r="D290" s="230"/>
      <c r="E290" s="230"/>
      <c r="F290" s="230"/>
      <c r="G290" s="230"/>
      <c r="H290" s="230"/>
      <c r="I290" s="138"/>
      <c r="J290" s="138"/>
      <c r="K290" s="138"/>
      <c r="L290" s="138"/>
      <c r="M290" s="116"/>
      <c r="N290" s="116"/>
      <c r="O290" s="116"/>
      <c r="P290" s="116"/>
      <c r="R290" s="185"/>
      <c r="S290" s="39" t="s">
        <v>75</v>
      </c>
      <c r="T290" s="199"/>
      <c r="U290" s="200"/>
      <c r="V290" s="200"/>
      <c r="W290" s="200"/>
      <c r="X290" s="201"/>
      <c r="Y290" s="40" t="s">
        <v>97</v>
      </c>
      <c r="Z290" s="40" t="s">
        <v>76</v>
      </c>
      <c r="AA290" s="41" t="s">
        <v>39</v>
      </c>
      <c r="AB290" s="41" t="s">
        <v>77</v>
      </c>
      <c r="AC290" s="41" t="s">
        <v>78</v>
      </c>
      <c r="AD290" s="41" t="s">
        <v>1</v>
      </c>
    </row>
    <row r="291" spans="1:30" ht="12.95" customHeight="1" x14ac:dyDescent="0.25">
      <c r="A291" s="230"/>
      <c r="B291" s="138"/>
      <c r="C291" s="230"/>
      <c r="D291" s="230"/>
      <c r="E291" s="230"/>
      <c r="F291" s="230"/>
      <c r="G291" s="230"/>
      <c r="H291" s="230"/>
      <c r="I291" s="138"/>
      <c r="J291" s="138"/>
      <c r="K291" s="138"/>
      <c r="L291" s="138"/>
      <c r="M291" s="116"/>
      <c r="N291" s="116"/>
      <c r="O291" s="116"/>
      <c r="P291" s="116"/>
      <c r="R291" s="186"/>
      <c r="S291" s="42"/>
      <c r="T291" s="43" t="s">
        <v>79</v>
      </c>
      <c r="U291" s="43" t="s">
        <v>41</v>
      </c>
      <c r="V291" s="43" t="s">
        <v>42</v>
      </c>
      <c r="W291" s="15" t="s">
        <v>43</v>
      </c>
      <c r="X291" s="44" t="s">
        <v>80</v>
      </c>
      <c r="Y291" s="15" t="s">
        <v>45</v>
      </c>
      <c r="Z291" s="15" t="s">
        <v>61</v>
      </c>
      <c r="AA291" s="45"/>
      <c r="AB291" s="45" t="s">
        <v>81</v>
      </c>
      <c r="AC291" s="45" t="s">
        <v>82</v>
      </c>
      <c r="AD291" s="45"/>
    </row>
    <row r="292" spans="1:30" ht="12.95" customHeight="1" x14ac:dyDescent="0.25">
      <c r="A292" s="230"/>
      <c r="B292" s="104"/>
      <c r="C292" s="138"/>
      <c r="D292" s="138"/>
      <c r="E292" s="138"/>
      <c r="F292" s="138"/>
      <c r="G292" s="138"/>
      <c r="H292" s="103"/>
      <c r="I292" s="138"/>
      <c r="J292" s="138"/>
      <c r="K292" s="138"/>
      <c r="L292" s="138"/>
      <c r="M292" s="116"/>
      <c r="N292" s="116"/>
      <c r="O292" s="116"/>
      <c r="P292" s="116"/>
      <c r="R292" s="16">
        <v>1</v>
      </c>
      <c r="S292" s="16">
        <v>2</v>
      </c>
      <c r="T292" s="16">
        <v>3</v>
      </c>
      <c r="U292" s="16">
        <v>4</v>
      </c>
      <c r="V292" s="16">
        <v>5</v>
      </c>
      <c r="W292" s="16">
        <v>6</v>
      </c>
      <c r="X292" s="87" t="s">
        <v>83</v>
      </c>
      <c r="Y292" s="16">
        <v>8</v>
      </c>
      <c r="Z292" s="16" t="s">
        <v>84</v>
      </c>
      <c r="AA292" s="153">
        <v>10</v>
      </c>
      <c r="AB292" s="153">
        <v>11</v>
      </c>
      <c r="AC292" s="153">
        <v>12</v>
      </c>
      <c r="AD292" s="153">
        <v>13</v>
      </c>
    </row>
    <row r="293" spans="1:30" ht="12.95" customHeight="1" x14ac:dyDescent="0.25">
      <c r="A293" s="138"/>
      <c r="B293" s="138"/>
      <c r="C293" s="138"/>
      <c r="D293" s="138"/>
      <c r="E293" s="138"/>
      <c r="F293" s="138"/>
      <c r="G293" s="138"/>
      <c r="H293" s="103"/>
      <c r="I293" s="138"/>
      <c r="J293" s="138"/>
      <c r="K293" s="138"/>
      <c r="L293" s="138"/>
      <c r="M293" s="116"/>
      <c r="N293" s="116"/>
      <c r="O293" s="116"/>
      <c r="P293" s="116"/>
      <c r="R293" s="51">
        <v>1</v>
      </c>
      <c r="S293" s="52" t="s">
        <v>3</v>
      </c>
      <c r="T293" s="96">
        <v>0</v>
      </c>
      <c r="U293" s="78">
        <v>0</v>
      </c>
      <c r="V293" s="78">
        <v>0</v>
      </c>
      <c r="W293" s="78">
        <v>0</v>
      </c>
      <c r="X293" s="78">
        <v>0</v>
      </c>
      <c r="Y293" s="78">
        <v>0</v>
      </c>
      <c r="Z293" s="78">
        <v>0</v>
      </c>
      <c r="AA293" s="93" t="s">
        <v>117</v>
      </c>
      <c r="AB293" s="53"/>
      <c r="AC293" s="53">
        <v>0</v>
      </c>
      <c r="AD293" s="53"/>
    </row>
    <row r="294" spans="1:30" ht="12.95" customHeight="1" x14ac:dyDescent="0.25">
      <c r="A294" s="138"/>
      <c r="B294" s="24"/>
      <c r="C294" s="24"/>
      <c r="D294" s="131"/>
      <c r="E294" s="131"/>
      <c r="F294" s="131"/>
      <c r="G294" s="131"/>
      <c r="H294" s="131"/>
      <c r="I294" s="102"/>
      <c r="J294" s="102"/>
      <c r="K294" s="135"/>
      <c r="L294" s="135"/>
      <c r="M294" s="115"/>
      <c r="N294" s="116"/>
      <c r="O294" s="116"/>
      <c r="P294" s="116"/>
      <c r="R294" s="54">
        <v>2</v>
      </c>
      <c r="S294" s="55" t="s">
        <v>4</v>
      </c>
      <c r="T294" s="96">
        <v>0</v>
      </c>
      <c r="U294" s="78">
        <v>0</v>
      </c>
      <c r="V294" s="78">
        <v>0</v>
      </c>
      <c r="W294" s="78">
        <v>0</v>
      </c>
      <c r="X294" s="78">
        <v>0</v>
      </c>
      <c r="Y294" s="78">
        <v>0</v>
      </c>
      <c r="Z294" s="78">
        <v>0</v>
      </c>
      <c r="AA294" s="93" t="s">
        <v>60</v>
      </c>
      <c r="AB294" s="53"/>
      <c r="AC294" s="53">
        <v>0</v>
      </c>
      <c r="AD294" s="56"/>
    </row>
    <row r="295" spans="1:30" ht="12.95" customHeight="1" x14ac:dyDescent="0.25">
      <c r="A295" s="138"/>
      <c r="B295" s="24"/>
      <c r="C295" s="24"/>
      <c r="D295" s="131"/>
      <c r="E295" s="131"/>
      <c r="F295" s="131"/>
      <c r="G295" s="131"/>
      <c r="H295" s="131"/>
      <c r="I295" s="102"/>
      <c r="J295" s="102"/>
      <c r="K295" s="135"/>
      <c r="L295" s="135"/>
      <c r="M295" s="115"/>
      <c r="N295" s="116"/>
      <c r="O295" s="116"/>
      <c r="P295" s="116"/>
      <c r="R295" s="54">
        <v>3</v>
      </c>
      <c r="S295" s="55" t="s">
        <v>5</v>
      </c>
      <c r="T295" s="96">
        <v>25</v>
      </c>
      <c r="U295" s="78">
        <v>0</v>
      </c>
      <c r="V295" s="78">
        <v>0</v>
      </c>
      <c r="W295" s="78">
        <v>0</v>
      </c>
      <c r="X295" s="78">
        <v>0</v>
      </c>
      <c r="Y295" s="78">
        <v>0</v>
      </c>
      <c r="Z295" s="78">
        <v>0</v>
      </c>
      <c r="AA295" s="94"/>
      <c r="AB295" s="53"/>
      <c r="AC295" s="53">
        <v>0</v>
      </c>
      <c r="AD295" s="56"/>
    </row>
    <row r="296" spans="1:30" ht="12.95" customHeight="1" x14ac:dyDescent="0.25">
      <c r="A296" s="138"/>
      <c r="B296" s="24"/>
      <c r="C296" s="24"/>
      <c r="D296" s="131"/>
      <c r="E296" s="131"/>
      <c r="F296" s="131"/>
      <c r="G296" s="131"/>
      <c r="H296" s="131"/>
      <c r="I296" s="102"/>
      <c r="J296" s="102"/>
      <c r="K296" s="135"/>
      <c r="L296" s="135"/>
      <c r="M296" s="123"/>
      <c r="N296" s="116"/>
      <c r="O296" s="116"/>
      <c r="P296" s="116"/>
      <c r="R296" s="54">
        <v>4</v>
      </c>
      <c r="S296" s="55" t="s">
        <v>6</v>
      </c>
      <c r="T296" s="96">
        <v>75</v>
      </c>
      <c r="U296" s="78">
        <v>2</v>
      </c>
      <c r="V296" s="78">
        <v>5</v>
      </c>
      <c r="W296" s="78">
        <v>0</v>
      </c>
      <c r="X296" s="78">
        <v>7</v>
      </c>
      <c r="Y296" s="78">
        <v>4.5000000000000009</v>
      </c>
      <c r="Z296" s="78">
        <v>900</v>
      </c>
      <c r="AA296" s="94"/>
      <c r="AB296" s="53"/>
      <c r="AC296" s="53">
        <v>31.818181818181817</v>
      </c>
      <c r="AD296" s="56"/>
    </row>
    <row r="297" spans="1:30" ht="12.95" customHeight="1" x14ac:dyDescent="0.25">
      <c r="A297" s="138"/>
      <c r="B297" s="24"/>
      <c r="C297" s="24"/>
      <c r="D297" s="131"/>
      <c r="E297" s="131"/>
      <c r="F297" s="131"/>
      <c r="G297" s="131"/>
      <c r="H297" s="131"/>
      <c r="I297" s="102"/>
      <c r="J297" s="102"/>
      <c r="K297" s="135"/>
      <c r="L297" s="135"/>
      <c r="M297" s="123"/>
      <c r="N297" s="116"/>
      <c r="O297" s="116"/>
      <c r="P297" s="116"/>
      <c r="R297" s="54">
        <v>5</v>
      </c>
      <c r="S297" s="55" t="s">
        <v>48</v>
      </c>
      <c r="T297" s="96">
        <v>75</v>
      </c>
      <c r="U297" s="78">
        <v>2</v>
      </c>
      <c r="V297" s="78">
        <v>4</v>
      </c>
      <c r="W297" s="78">
        <v>0</v>
      </c>
      <c r="X297" s="78">
        <v>6</v>
      </c>
      <c r="Y297" s="78">
        <v>3.5999999999999992</v>
      </c>
      <c r="Z297" s="78">
        <v>900</v>
      </c>
      <c r="AA297" s="94"/>
      <c r="AB297" s="53"/>
      <c r="AC297" s="53">
        <v>27.272727272727273</v>
      </c>
      <c r="AD297" s="56"/>
    </row>
    <row r="298" spans="1:30" ht="12.95" customHeight="1" x14ac:dyDescent="0.25">
      <c r="A298" s="138"/>
      <c r="B298" s="24"/>
      <c r="C298" s="24"/>
      <c r="D298" s="131"/>
      <c r="E298" s="131"/>
      <c r="F298" s="131"/>
      <c r="G298" s="131"/>
      <c r="H298" s="131"/>
      <c r="I298" s="102"/>
      <c r="J298" s="102"/>
      <c r="K298" s="135"/>
      <c r="L298" s="135"/>
      <c r="M298" s="123"/>
      <c r="N298" s="116"/>
      <c r="O298" s="116"/>
      <c r="P298" s="116"/>
      <c r="R298" s="54">
        <v>6</v>
      </c>
      <c r="S298" s="55" t="s">
        <v>7</v>
      </c>
      <c r="T298" s="96">
        <v>20</v>
      </c>
      <c r="U298" s="78">
        <v>0</v>
      </c>
      <c r="V298" s="78">
        <v>0</v>
      </c>
      <c r="W298" s="78">
        <v>0</v>
      </c>
      <c r="X298" s="78">
        <v>0</v>
      </c>
      <c r="Y298" s="78">
        <v>0</v>
      </c>
      <c r="Z298" s="78">
        <v>0</v>
      </c>
      <c r="AA298" s="94"/>
      <c r="AB298" s="53"/>
      <c r="AC298" s="53">
        <v>0</v>
      </c>
      <c r="AD298" s="56"/>
    </row>
    <row r="299" spans="1:30" ht="12.95" customHeight="1" x14ac:dyDescent="0.25">
      <c r="A299" s="138"/>
      <c r="B299" s="24"/>
      <c r="C299" s="24"/>
      <c r="D299" s="131"/>
      <c r="E299" s="131"/>
      <c r="F299" s="131"/>
      <c r="G299" s="131"/>
      <c r="H299" s="131"/>
      <c r="I299" s="102"/>
      <c r="J299" s="102"/>
      <c r="K299" s="135"/>
      <c r="L299" s="135"/>
      <c r="M299" s="123"/>
      <c r="N299" s="116"/>
      <c r="O299" s="116"/>
      <c r="P299" s="116"/>
      <c r="R299" s="54">
        <v>7</v>
      </c>
      <c r="S299" s="55" t="s">
        <v>17</v>
      </c>
      <c r="T299" s="96">
        <v>50</v>
      </c>
      <c r="U299" s="78">
        <v>2</v>
      </c>
      <c r="V299" s="78">
        <v>3</v>
      </c>
      <c r="W299" s="78">
        <v>0</v>
      </c>
      <c r="X299" s="78">
        <v>5</v>
      </c>
      <c r="Y299" s="78">
        <v>2.5500000000000003</v>
      </c>
      <c r="Z299" s="78">
        <v>850</v>
      </c>
      <c r="AA299" s="94"/>
      <c r="AB299" s="53"/>
      <c r="AC299" s="53">
        <v>22.727272727272727</v>
      </c>
      <c r="AD299" s="56"/>
    </row>
    <row r="300" spans="1:30" ht="12.95" customHeight="1" x14ac:dyDescent="0.25">
      <c r="A300" s="138"/>
      <c r="B300" s="24"/>
      <c r="C300" s="24"/>
      <c r="D300" s="131"/>
      <c r="E300" s="131"/>
      <c r="F300" s="131"/>
      <c r="G300" s="131"/>
      <c r="H300" s="131"/>
      <c r="I300" s="102"/>
      <c r="J300" s="102"/>
      <c r="K300" s="135"/>
      <c r="L300" s="135"/>
      <c r="M300" s="123"/>
      <c r="N300" s="116"/>
      <c r="O300" s="116"/>
      <c r="P300" s="116"/>
      <c r="R300" s="54">
        <v>8</v>
      </c>
      <c r="S300" s="55" t="s">
        <v>53</v>
      </c>
      <c r="T300" s="96">
        <v>50</v>
      </c>
      <c r="U300" s="78">
        <v>2</v>
      </c>
      <c r="V300" s="78">
        <v>2</v>
      </c>
      <c r="W300" s="78">
        <v>0</v>
      </c>
      <c r="X300" s="78">
        <v>4</v>
      </c>
      <c r="Y300" s="78">
        <v>1.7000000000000002</v>
      </c>
      <c r="Z300" s="78">
        <v>850</v>
      </c>
      <c r="AA300" s="94"/>
      <c r="AB300" s="53"/>
      <c r="AC300" s="53">
        <v>18.181818181818183</v>
      </c>
      <c r="AD300" s="56"/>
    </row>
    <row r="301" spans="1:30" ht="12.95" customHeight="1" x14ac:dyDescent="0.25">
      <c r="A301" s="138"/>
      <c r="B301" s="24"/>
      <c r="C301" s="24"/>
      <c r="D301" s="131"/>
      <c r="E301" s="131"/>
      <c r="F301" s="131"/>
      <c r="G301" s="131"/>
      <c r="H301" s="131"/>
      <c r="I301" s="102"/>
      <c r="J301" s="102"/>
      <c r="K301" s="135"/>
      <c r="L301" s="135"/>
      <c r="M301" s="123"/>
      <c r="N301" s="116"/>
      <c r="O301" s="116"/>
      <c r="P301" s="116"/>
      <c r="R301" s="54">
        <v>9</v>
      </c>
      <c r="S301" s="55" t="s">
        <v>49</v>
      </c>
      <c r="T301" s="96">
        <v>50</v>
      </c>
      <c r="U301" s="78">
        <v>1</v>
      </c>
      <c r="V301" s="78">
        <v>2</v>
      </c>
      <c r="W301" s="78">
        <v>0</v>
      </c>
      <c r="X301" s="78">
        <v>3</v>
      </c>
      <c r="Y301" s="78">
        <v>1.7000000000000002</v>
      </c>
      <c r="Z301" s="78">
        <v>850</v>
      </c>
      <c r="AA301" s="94"/>
      <c r="AB301" s="53"/>
      <c r="AC301" s="53">
        <v>13.636363636363637</v>
      </c>
      <c r="AD301" s="56"/>
    </row>
    <row r="302" spans="1:30" ht="12.95" customHeight="1" x14ac:dyDescent="0.25">
      <c r="A302" s="138"/>
      <c r="B302" s="24"/>
      <c r="C302" s="24"/>
      <c r="D302" s="131"/>
      <c r="E302" s="131"/>
      <c r="F302" s="131"/>
      <c r="G302" s="131"/>
      <c r="H302" s="131"/>
      <c r="I302" s="102"/>
      <c r="J302" s="102"/>
      <c r="K302" s="135"/>
      <c r="L302" s="135"/>
      <c r="M302" s="123"/>
      <c r="N302" s="116"/>
      <c r="O302" s="116"/>
      <c r="P302" s="116"/>
      <c r="R302" s="54">
        <v>10</v>
      </c>
      <c r="S302" s="55" t="s">
        <v>8</v>
      </c>
      <c r="T302" s="96">
        <v>50</v>
      </c>
      <c r="U302" s="78">
        <v>2</v>
      </c>
      <c r="V302" s="78">
        <v>5</v>
      </c>
      <c r="W302" s="78">
        <v>0</v>
      </c>
      <c r="X302" s="78">
        <v>7</v>
      </c>
      <c r="Y302" s="78">
        <v>4.2499999999999991</v>
      </c>
      <c r="Z302" s="78">
        <v>850</v>
      </c>
      <c r="AA302" s="94"/>
      <c r="AB302" s="53"/>
      <c r="AC302" s="53">
        <v>31.818181818181817</v>
      </c>
      <c r="AD302" s="56"/>
    </row>
    <row r="303" spans="1:30" ht="12.95" customHeight="1" x14ac:dyDescent="0.25">
      <c r="A303" s="138"/>
      <c r="B303" s="24"/>
      <c r="C303" s="24"/>
      <c r="D303" s="131"/>
      <c r="E303" s="131"/>
      <c r="F303" s="131"/>
      <c r="G303" s="131"/>
      <c r="H303" s="131"/>
      <c r="I303" s="102"/>
      <c r="J303" s="102"/>
      <c r="K303" s="135"/>
      <c r="L303" s="135"/>
      <c r="M303" s="123"/>
      <c r="N303" s="116"/>
      <c r="O303" s="116"/>
      <c r="P303" s="116"/>
      <c r="R303" s="54">
        <v>11</v>
      </c>
      <c r="S303" s="55" t="s">
        <v>9</v>
      </c>
      <c r="T303" s="96">
        <v>25</v>
      </c>
      <c r="U303" s="78">
        <v>0</v>
      </c>
      <c r="V303" s="78">
        <v>1</v>
      </c>
      <c r="W303" s="78">
        <v>0</v>
      </c>
      <c r="X303" s="78">
        <v>1</v>
      </c>
      <c r="Y303" s="78">
        <v>0.85000000000000009</v>
      </c>
      <c r="Z303" s="78">
        <v>850</v>
      </c>
      <c r="AA303" s="94"/>
      <c r="AB303" s="53"/>
      <c r="AC303" s="53">
        <v>5</v>
      </c>
      <c r="AD303" s="56"/>
    </row>
    <row r="304" spans="1:30" ht="12.95" customHeight="1" x14ac:dyDescent="0.25">
      <c r="A304" s="138"/>
      <c r="B304" s="24"/>
      <c r="C304" s="24"/>
      <c r="D304" s="131"/>
      <c r="E304" s="131"/>
      <c r="F304" s="131"/>
      <c r="G304" s="131"/>
      <c r="H304" s="131"/>
      <c r="I304" s="102"/>
      <c r="J304" s="102"/>
      <c r="K304" s="135"/>
      <c r="L304" s="135"/>
      <c r="M304" s="123"/>
      <c r="N304" s="116"/>
      <c r="O304" s="116"/>
      <c r="P304" s="116"/>
      <c r="R304" s="54">
        <v>12</v>
      </c>
      <c r="S304" s="55" t="s">
        <v>52</v>
      </c>
      <c r="T304" s="96">
        <v>25</v>
      </c>
      <c r="U304" s="78">
        <v>0</v>
      </c>
      <c r="V304" s="78">
        <v>0</v>
      </c>
      <c r="W304" s="78">
        <v>0</v>
      </c>
      <c r="X304" s="78">
        <v>0</v>
      </c>
      <c r="Y304" s="78">
        <v>0</v>
      </c>
      <c r="Z304" s="78">
        <v>0</v>
      </c>
      <c r="AA304" s="94"/>
      <c r="AB304" s="53"/>
      <c r="AC304" s="53">
        <v>0</v>
      </c>
      <c r="AD304" s="56"/>
    </row>
    <row r="305" spans="1:30" ht="12.95" customHeight="1" x14ac:dyDescent="0.25">
      <c r="A305" s="138"/>
      <c r="B305" s="24"/>
      <c r="C305" s="24"/>
      <c r="D305" s="131"/>
      <c r="E305" s="131"/>
      <c r="F305" s="131"/>
      <c r="G305" s="131"/>
      <c r="H305" s="131"/>
      <c r="I305" s="102"/>
      <c r="J305" s="102"/>
      <c r="K305" s="135"/>
      <c r="L305" s="135"/>
      <c r="M305" s="123"/>
      <c r="N305" s="116"/>
      <c r="O305" s="116"/>
      <c r="P305" s="116"/>
      <c r="R305" s="54">
        <v>13</v>
      </c>
      <c r="S305" s="55" t="s">
        <v>10</v>
      </c>
      <c r="T305" s="96">
        <v>50</v>
      </c>
      <c r="U305" s="78">
        <v>0</v>
      </c>
      <c r="V305" s="78">
        <v>1</v>
      </c>
      <c r="W305" s="78">
        <v>0</v>
      </c>
      <c r="X305" s="78">
        <v>1</v>
      </c>
      <c r="Y305" s="78">
        <v>0.8999999999999998</v>
      </c>
      <c r="Z305" s="78">
        <v>900</v>
      </c>
      <c r="AA305" s="94"/>
      <c r="AB305" s="53"/>
      <c r="AC305" s="53">
        <v>5</v>
      </c>
      <c r="AD305" s="56"/>
    </row>
    <row r="306" spans="1:30" ht="12.95" customHeight="1" x14ac:dyDescent="0.25">
      <c r="A306" s="138"/>
      <c r="B306" s="24"/>
      <c r="C306" s="24"/>
      <c r="D306" s="131"/>
      <c r="E306" s="131"/>
      <c r="F306" s="131"/>
      <c r="G306" s="131"/>
      <c r="H306" s="131"/>
      <c r="I306" s="102"/>
      <c r="J306" s="102"/>
      <c r="K306" s="135"/>
      <c r="L306" s="135"/>
      <c r="M306" s="123"/>
      <c r="N306" s="116"/>
      <c r="O306" s="116"/>
      <c r="P306" s="116"/>
      <c r="R306" s="54">
        <v>14</v>
      </c>
      <c r="S306" s="55" t="s">
        <v>11</v>
      </c>
      <c r="T306" s="96">
        <v>25</v>
      </c>
      <c r="U306" s="78">
        <v>0</v>
      </c>
      <c r="V306" s="78">
        <v>0</v>
      </c>
      <c r="W306" s="78">
        <v>0</v>
      </c>
      <c r="X306" s="78">
        <v>0</v>
      </c>
      <c r="Y306" s="78">
        <v>0</v>
      </c>
      <c r="Z306" s="78">
        <v>0</v>
      </c>
      <c r="AA306" s="94"/>
      <c r="AB306" s="53"/>
      <c r="AC306" s="53">
        <v>0</v>
      </c>
      <c r="AD306" s="56"/>
    </row>
    <row r="307" spans="1:30" ht="12.95" customHeight="1" x14ac:dyDescent="0.25">
      <c r="A307" s="138"/>
      <c r="B307" s="24"/>
      <c r="C307" s="24"/>
      <c r="D307" s="131"/>
      <c r="E307" s="131"/>
      <c r="F307" s="131"/>
      <c r="G307" s="131"/>
      <c r="H307" s="131"/>
      <c r="I307" s="102"/>
      <c r="J307" s="102"/>
      <c r="K307" s="135"/>
      <c r="L307" s="135"/>
      <c r="M307" s="123"/>
      <c r="N307" s="116"/>
      <c r="O307" s="116"/>
      <c r="P307" s="116"/>
      <c r="R307" s="54">
        <v>15</v>
      </c>
      <c r="S307" s="55" t="s">
        <v>54</v>
      </c>
      <c r="T307" s="96">
        <v>25</v>
      </c>
      <c r="U307" s="78">
        <v>0</v>
      </c>
      <c r="V307" s="78">
        <v>0</v>
      </c>
      <c r="W307" s="78">
        <v>0</v>
      </c>
      <c r="X307" s="78">
        <v>0</v>
      </c>
      <c r="Y307" s="78">
        <v>0</v>
      </c>
      <c r="Z307" s="78">
        <v>0</v>
      </c>
      <c r="AA307" s="94"/>
      <c r="AB307" s="53"/>
      <c r="AC307" s="53">
        <v>0</v>
      </c>
      <c r="AD307" s="56"/>
    </row>
    <row r="308" spans="1:30" ht="12.95" customHeight="1" x14ac:dyDescent="0.25">
      <c r="A308" s="138"/>
      <c r="B308" s="24"/>
      <c r="C308" s="24"/>
      <c r="D308" s="131"/>
      <c r="E308" s="131"/>
      <c r="F308" s="131"/>
      <c r="G308" s="131"/>
      <c r="H308" s="131"/>
      <c r="I308" s="102"/>
      <c r="J308" s="102"/>
      <c r="K308" s="135"/>
      <c r="L308" s="135"/>
      <c r="M308" s="123"/>
      <c r="N308" s="116"/>
      <c r="O308" s="116"/>
      <c r="P308" s="116"/>
      <c r="R308" s="54">
        <v>16</v>
      </c>
      <c r="S308" s="55" t="s">
        <v>12</v>
      </c>
      <c r="T308" s="96">
        <v>25</v>
      </c>
      <c r="U308" s="78">
        <v>0</v>
      </c>
      <c r="V308" s="78">
        <v>2</v>
      </c>
      <c r="W308" s="78">
        <v>0</v>
      </c>
      <c r="X308" s="78">
        <v>2</v>
      </c>
      <c r="Y308" s="78">
        <v>1.6</v>
      </c>
      <c r="Z308" s="78">
        <v>800</v>
      </c>
      <c r="AA308" s="94"/>
      <c r="AB308" s="53"/>
      <c r="AC308" s="53">
        <v>9.0909090909090917</v>
      </c>
      <c r="AD308" s="56"/>
    </row>
    <row r="309" spans="1:30" ht="12.95" customHeight="1" x14ac:dyDescent="0.25">
      <c r="A309" s="138"/>
      <c r="B309" s="24"/>
      <c r="C309" s="24"/>
      <c r="D309" s="131"/>
      <c r="E309" s="131"/>
      <c r="F309" s="131"/>
      <c r="G309" s="131"/>
      <c r="H309" s="131"/>
      <c r="I309" s="102"/>
      <c r="J309" s="102"/>
      <c r="K309" s="135"/>
      <c r="L309" s="135"/>
      <c r="M309" s="123"/>
      <c r="N309" s="116"/>
      <c r="O309" s="116"/>
      <c r="P309" s="116"/>
      <c r="R309" s="54">
        <v>17</v>
      </c>
      <c r="S309" s="55" t="s">
        <v>13</v>
      </c>
      <c r="T309" s="96">
        <v>25</v>
      </c>
      <c r="U309" s="78">
        <v>0</v>
      </c>
      <c r="V309" s="78">
        <v>2</v>
      </c>
      <c r="W309" s="78">
        <v>0</v>
      </c>
      <c r="X309" s="78">
        <v>2</v>
      </c>
      <c r="Y309" s="78">
        <v>1.7000000000000002</v>
      </c>
      <c r="Z309" s="78">
        <v>850</v>
      </c>
      <c r="AA309" s="93"/>
      <c r="AB309" s="53"/>
      <c r="AC309" s="53">
        <v>9.0909090909090917</v>
      </c>
      <c r="AD309" s="56"/>
    </row>
    <row r="310" spans="1:30" ht="12.95" customHeight="1" x14ac:dyDescent="0.25">
      <c r="A310" s="138"/>
      <c r="B310" s="24"/>
      <c r="C310" s="24"/>
      <c r="D310" s="131"/>
      <c r="E310" s="131"/>
      <c r="F310" s="131"/>
      <c r="G310" s="131"/>
      <c r="H310" s="131"/>
      <c r="I310" s="102"/>
      <c r="J310" s="102"/>
      <c r="K310" s="135"/>
      <c r="L310" s="135"/>
      <c r="M310" s="115"/>
      <c r="N310" s="116"/>
      <c r="O310" s="116"/>
      <c r="P310" s="116"/>
      <c r="R310" s="54">
        <v>18</v>
      </c>
      <c r="S310" s="55" t="s">
        <v>14</v>
      </c>
      <c r="T310" s="96">
        <v>25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  <c r="Z310" s="78">
        <v>0</v>
      </c>
      <c r="AA310" s="94"/>
      <c r="AB310" s="53"/>
      <c r="AC310" s="53">
        <v>0</v>
      </c>
      <c r="AD310" s="56"/>
    </row>
    <row r="311" spans="1:30" ht="12.95" customHeight="1" x14ac:dyDescent="0.25">
      <c r="A311" s="138"/>
      <c r="B311" s="24"/>
      <c r="C311" s="24"/>
      <c r="D311" s="131"/>
      <c r="E311" s="131"/>
      <c r="F311" s="131"/>
      <c r="G311" s="131"/>
      <c r="H311" s="131"/>
      <c r="I311" s="102"/>
      <c r="J311" s="102"/>
      <c r="K311" s="135"/>
      <c r="L311" s="135"/>
      <c r="M311" s="123"/>
      <c r="N311" s="116"/>
      <c r="O311" s="116"/>
      <c r="P311" s="116"/>
      <c r="R311" s="54">
        <v>19</v>
      </c>
      <c r="S311" s="55" t="s">
        <v>15</v>
      </c>
      <c r="T311" s="96">
        <v>50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  <c r="Z311" s="78">
        <v>0</v>
      </c>
      <c r="AA311" s="94"/>
      <c r="AB311" s="53"/>
      <c r="AC311" s="53">
        <v>0</v>
      </c>
      <c r="AD311" s="56"/>
    </row>
    <row r="312" spans="1:30" ht="12.95" customHeight="1" x14ac:dyDescent="0.25">
      <c r="A312" s="138"/>
      <c r="B312" s="24"/>
      <c r="C312" s="24"/>
      <c r="D312" s="131"/>
      <c r="E312" s="131"/>
      <c r="F312" s="131"/>
      <c r="G312" s="131"/>
      <c r="H312" s="131"/>
      <c r="I312" s="102"/>
      <c r="J312" s="102"/>
      <c r="K312" s="135"/>
      <c r="L312" s="135"/>
      <c r="M312" s="123"/>
      <c r="N312" s="116"/>
      <c r="O312" s="116"/>
      <c r="P312" s="116"/>
      <c r="R312" s="54">
        <v>20</v>
      </c>
      <c r="S312" s="55" t="s">
        <v>55</v>
      </c>
      <c r="T312" s="96">
        <v>50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  <c r="Z312" s="78">
        <v>0</v>
      </c>
      <c r="AA312" s="94"/>
      <c r="AB312" s="53"/>
      <c r="AC312" s="53">
        <v>0</v>
      </c>
      <c r="AD312" s="56"/>
    </row>
    <row r="313" spans="1:30" ht="12.95" customHeight="1" x14ac:dyDescent="0.25">
      <c r="A313" s="138"/>
      <c r="B313" s="24"/>
      <c r="C313" s="24"/>
      <c r="D313" s="131"/>
      <c r="E313" s="131"/>
      <c r="F313" s="131"/>
      <c r="G313" s="131"/>
      <c r="H313" s="131"/>
      <c r="I313" s="102"/>
      <c r="J313" s="102"/>
      <c r="K313" s="135"/>
      <c r="L313" s="135"/>
      <c r="M313" s="123"/>
      <c r="N313" s="116"/>
      <c r="O313" s="116"/>
      <c r="P313" s="116"/>
      <c r="R313" s="54">
        <v>21</v>
      </c>
      <c r="S313" s="52" t="s">
        <v>16</v>
      </c>
      <c r="T313" s="96">
        <v>30</v>
      </c>
      <c r="U313" s="78">
        <v>0</v>
      </c>
      <c r="V313" s="78">
        <v>0</v>
      </c>
      <c r="W313" s="78">
        <v>0</v>
      </c>
      <c r="X313" s="78">
        <v>0</v>
      </c>
      <c r="Y313" s="78">
        <v>0</v>
      </c>
      <c r="Z313" s="78">
        <v>0</v>
      </c>
      <c r="AA313" s="95"/>
      <c r="AB313" s="53"/>
      <c r="AC313" s="53">
        <v>0</v>
      </c>
      <c r="AD313" s="56"/>
    </row>
    <row r="314" spans="1:30" ht="12.95" customHeight="1" x14ac:dyDescent="0.25">
      <c r="A314" s="138"/>
      <c r="B314" s="24"/>
      <c r="C314" s="24"/>
      <c r="D314" s="131"/>
      <c r="E314" s="131"/>
      <c r="F314" s="131"/>
      <c r="G314" s="131"/>
      <c r="H314" s="131"/>
      <c r="I314" s="102"/>
      <c r="J314" s="102"/>
      <c r="K314" s="135"/>
      <c r="L314" s="135"/>
      <c r="M314" s="123"/>
      <c r="N314" s="116"/>
      <c r="O314" s="116"/>
      <c r="P314" s="116"/>
      <c r="R314" s="202" t="s">
        <v>56</v>
      </c>
      <c r="S314" s="203"/>
      <c r="T314" s="98">
        <f>SUM(T293:T313)</f>
        <v>750</v>
      </c>
      <c r="U314" s="98">
        <f t="shared" ref="U314:Y314" si="14">SUM(U293:U313)</f>
        <v>11</v>
      </c>
      <c r="V314" s="98">
        <f t="shared" si="14"/>
        <v>27</v>
      </c>
      <c r="W314" s="98">
        <f t="shared" si="14"/>
        <v>0</v>
      </c>
      <c r="X314" s="98">
        <f t="shared" si="14"/>
        <v>38</v>
      </c>
      <c r="Y314" s="98">
        <f t="shared" si="14"/>
        <v>23.35</v>
      </c>
      <c r="Z314" s="98">
        <f>SUM(Z293:Z313)/10</f>
        <v>860</v>
      </c>
      <c r="AA314" s="64"/>
      <c r="AB314" s="148">
        <v>70000</v>
      </c>
      <c r="AC314" s="65">
        <f>SUM(AC293:AC313)</f>
        <v>173.63636363636365</v>
      </c>
      <c r="AD314" s="64"/>
    </row>
    <row r="315" spans="1:30" ht="12.95" customHeight="1" x14ac:dyDescent="0.3">
      <c r="A315" s="230"/>
      <c r="B315" s="230"/>
      <c r="C315" s="138"/>
      <c r="D315" s="102"/>
      <c r="E315" s="102"/>
      <c r="F315" s="102"/>
      <c r="G315" s="102"/>
      <c r="H315" s="102"/>
      <c r="I315" s="102"/>
      <c r="J315" s="102"/>
      <c r="K315" s="102"/>
      <c r="L315" s="102"/>
      <c r="M315" s="117"/>
      <c r="N315" s="117"/>
      <c r="O315" s="117"/>
      <c r="P315" s="117"/>
      <c r="R315" s="20"/>
      <c r="S315" s="20"/>
      <c r="T315" s="20"/>
      <c r="U315" s="20"/>
      <c r="V315" s="20"/>
      <c r="W315" s="20"/>
      <c r="X315" s="20"/>
      <c r="Y315" s="20"/>
      <c r="Z315" s="68"/>
      <c r="AA315" s="21"/>
      <c r="AB315" s="21"/>
      <c r="AC315" s="21"/>
      <c r="AD315" s="21"/>
    </row>
    <row r="316" spans="1:30" ht="12.95" customHeight="1" x14ac:dyDescent="0.3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68"/>
      <c r="L316" s="68"/>
      <c r="M316" s="113"/>
      <c r="N316" s="113"/>
      <c r="O316" s="113"/>
      <c r="P316" s="113"/>
      <c r="R316" s="7" t="s">
        <v>128</v>
      </c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</row>
    <row r="317" spans="1:30" ht="12.95" customHeight="1" x14ac:dyDescent="0.2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R317" s="7" t="s">
        <v>41</v>
      </c>
      <c r="S317" s="7" t="s">
        <v>129</v>
      </c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</row>
    <row r="318" spans="1:30" ht="12.95" customHeight="1" x14ac:dyDescent="0.2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R318" s="7" t="s">
        <v>42</v>
      </c>
      <c r="S318" s="7" t="s">
        <v>130</v>
      </c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</row>
    <row r="319" spans="1:30" ht="12.95" customHeight="1" x14ac:dyDescent="0.2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R319" s="7" t="s">
        <v>43</v>
      </c>
      <c r="S319" s="7" t="s">
        <v>131</v>
      </c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</row>
    <row r="320" spans="1:30" ht="12.95" customHeight="1" x14ac:dyDescent="0.2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</row>
    <row r="321" spans="1:16" ht="12.95" customHeight="1" x14ac:dyDescent="0.2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</row>
    <row r="322" spans="1:16" ht="12.95" customHeight="1" x14ac:dyDescent="0.3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13"/>
      <c r="N322" s="113"/>
      <c r="O322" s="113"/>
      <c r="P322" s="113"/>
    </row>
    <row r="323" spans="1:16" ht="12.95" customHeight="1" x14ac:dyDescent="0.3">
      <c r="A323" s="100"/>
      <c r="B323" s="99"/>
      <c r="C323" s="220"/>
      <c r="D323" s="220"/>
      <c r="E323" s="220"/>
      <c r="F323" s="220"/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</row>
    <row r="324" spans="1:16" ht="12.95" customHeight="1" x14ac:dyDescent="0.3">
      <c r="A324" s="100"/>
      <c r="B324" s="99"/>
      <c r="C324" s="220"/>
      <c r="D324" s="220"/>
      <c r="E324" s="220"/>
      <c r="F324" s="220"/>
      <c r="G324" s="220"/>
      <c r="H324" s="220"/>
      <c r="I324" s="220"/>
      <c r="J324" s="220"/>
      <c r="K324" s="220"/>
      <c r="L324" s="220"/>
      <c r="M324" s="220"/>
      <c r="N324" s="220"/>
      <c r="O324" s="220"/>
      <c r="P324" s="220"/>
    </row>
    <row r="325" spans="1:16" ht="12.95" customHeight="1" x14ac:dyDescent="0.3">
      <c r="A325" s="100"/>
      <c r="B325" s="99"/>
      <c r="C325" s="220"/>
      <c r="D325" s="220"/>
      <c r="E325" s="220"/>
      <c r="F325" s="220"/>
      <c r="G325" s="220"/>
      <c r="H325" s="220"/>
      <c r="I325" s="220"/>
      <c r="J325" s="220"/>
      <c r="K325" s="220"/>
      <c r="L325" s="220"/>
      <c r="M325" s="220"/>
      <c r="N325" s="220"/>
      <c r="O325" s="220"/>
      <c r="P325" s="220"/>
    </row>
    <row r="326" spans="1:16" ht="12.95" customHeight="1" x14ac:dyDescent="0.3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13"/>
      <c r="N326" s="113"/>
      <c r="O326" s="113"/>
      <c r="P326" s="113"/>
    </row>
    <row r="327" spans="1:16" ht="12.95" customHeight="1" x14ac:dyDescent="0.25">
      <c r="A327" s="19"/>
      <c r="B327" s="1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16"/>
      <c r="N327" s="116"/>
      <c r="O327" s="116"/>
      <c r="P327" s="114"/>
    </row>
    <row r="328" spans="1:16" ht="12.95" customHeight="1" x14ac:dyDescent="0.25">
      <c r="A328" s="19"/>
      <c r="B328" s="120"/>
      <c r="C328" s="121"/>
      <c r="D328" s="19"/>
      <c r="E328" s="19"/>
      <c r="F328" s="19"/>
      <c r="G328" s="19"/>
      <c r="H328" s="19"/>
      <c r="I328" s="19"/>
      <c r="J328" s="19"/>
      <c r="K328" s="104"/>
      <c r="L328" s="104"/>
      <c r="M328" s="116"/>
      <c r="N328" s="116"/>
      <c r="O328" s="116"/>
      <c r="P328" s="115"/>
    </row>
    <row r="329" spans="1:16" ht="12.95" customHeight="1" x14ac:dyDescent="0.2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16"/>
      <c r="N329" s="116"/>
      <c r="O329" s="116"/>
      <c r="P329" s="116"/>
    </row>
    <row r="330" spans="1:16" ht="12.95" customHeight="1" x14ac:dyDescent="0.25">
      <c r="A330" s="230"/>
      <c r="B330" s="104"/>
      <c r="C330" s="230"/>
      <c r="D330" s="230"/>
      <c r="E330" s="230"/>
      <c r="F330" s="230"/>
      <c r="G330" s="230"/>
      <c r="H330" s="230"/>
      <c r="I330" s="138"/>
      <c r="J330" s="138"/>
      <c r="K330" s="138"/>
      <c r="L330" s="138"/>
      <c r="M330" s="116"/>
      <c r="N330" s="116"/>
      <c r="O330" s="116"/>
      <c r="P330" s="116"/>
    </row>
    <row r="331" spans="1:16" ht="12.95" customHeight="1" x14ac:dyDescent="0.25">
      <c r="A331" s="230"/>
      <c r="B331" s="138"/>
      <c r="C331" s="230"/>
      <c r="D331" s="230"/>
      <c r="E331" s="230"/>
      <c r="F331" s="230"/>
      <c r="G331" s="230"/>
      <c r="H331" s="230"/>
      <c r="I331" s="138"/>
      <c r="J331" s="138"/>
      <c r="K331" s="138"/>
      <c r="L331" s="138"/>
      <c r="M331" s="116"/>
      <c r="N331" s="116"/>
      <c r="O331" s="116"/>
      <c r="P331" s="116"/>
    </row>
    <row r="332" spans="1:16" ht="12.95" customHeight="1" x14ac:dyDescent="0.25">
      <c r="A332" s="230"/>
      <c r="B332" s="104"/>
      <c r="C332" s="138"/>
      <c r="D332" s="138"/>
      <c r="E332" s="138"/>
      <c r="F332" s="138"/>
      <c r="G332" s="138"/>
      <c r="H332" s="103"/>
      <c r="I332" s="138"/>
      <c r="J332" s="138"/>
      <c r="K332" s="138"/>
      <c r="L332" s="138"/>
      <c r="M332" s="116"/>
      <c r="N332" s="116"/>
      <c r="O332" s="116"/>
      <c r="P332" s="116"/>
    </row>
    <row r="333" spans="1:16" ht="12.95" customHeight="1" x14ac:dyDescent="0.25">
      <c r="A333" s="138"/>
      <c r="B333" s="138"/>
      <c r="C333" s="138"/>
      <c r="D333" s="138"/>
      <c r="E333" s="138"/>
      <c r="F333" s="138"/>
      <c r="G333" s="138"/>
      <c r="H333" s="103"/>
      <c r="I333" s="138"/>
      <c r="J333" s="138"/>
      <c r="K333" s="138"/>
      <c r="L333" s="138"/>
      <c r="M333" s="116"/>
      <c r="N333" s="116"/>
      <c r="O333" s="116"/>
      <c r="P333" s="116"/>
    </row>
    <row r="334" spans="1:16" ht="12.95" customHeight="1" x14ac:dyDescent="0.25">
      <c r="A334" s="138"/>
      <c r="B334" s="24"/>
      <c r="C334" s="122"/>
      <c r="D334" s="102"/>
      <c r="E334" s="102"/>
      <c r="F334" s="102"/>
      <c r="G334" s="102"/>
      <c r="H334" s="102"/>
      <c r="I334" s="102"/>
      <c r="J334" s="102"/>
      <c r="K334" s="136"/>
      <c r="L334" s="136"/>
      <c r="M334" s="115"/>
      <c r="N334" s="116"/>
      <c r="O334" s="116"/>
      <c r="P334" s="116"/>
    </row>
    <row r="335" spans="1:16" ht="12.95" customHeight="1" x14ac:dyDescent="0.25">
      <c r="A335" s="138"/>
      <c r="B335" s="24"/>
      <c r="C335" s="122"/>
      <c r="D335" s="102"/>
      <c r="E335" s="102"/>
      <c r="F335" s="102"/>
      <c r="G335" s="102"/>
      <c r="H335" s="102"/>
      <c r="I335" s="102"/>
      <c r="J335" s="102"/>
      <c r="K335" s="136"/>
      <c r="L335" s="136"/>
      <c r="M335" s="115"/>
      <c r="N335" s="116"/>
      <c r="O335" s="116"/>
      <c r="P335" s="116"/>
    </row>
    <row r="336" spans="1:16" ht="12.95" customHeight="1" x14ac:dyDescent="0.25">
      <c r="A336" s="138"/>
      <c r="B336" s="24"/>
      <c r="C336" s="122"/>
      <c r="D336" s="102"/>
      <c r="E336" s="102"/>
      <c r="F336" s="102"/>
      <c r="G336" s="102"/>
      <c r="H336" s="102"/>
      <c r="I336" s="102"/>
      <c r="J336" s="102"/>
      <c r="K336" s="136"/>
      <c r="L336" s="136"/>
      <c r="M336" s="123"/>
      <c r="N336" s="116"/>
      <c r="O336" s="116"/>
      <c r="P336" s="116"/>
    </row>
    <row r="337" spans="1:16" ht="12.95" customHeight="1" x14ac:dyDescent="0.25">
      <c r="A337" s="138"/>
      <c r="B337" s="24"/>
      <c r="C337" s="122"/>
      <c r="D337" s="102"/>
      <c r="E337" s="102"/>
      <c r="F337" s="102"/>
      <c r="G337" s="102"/>
      <c r="H337" s="102"/>
      <c r="I337" s="102"/>
      <c r="J337" s="102"/>
      <c r="K337" s="136"/>
      <c r="L337" s="136"/>
      <c r="M337" s="123"/>
      <c r="N337" s="116"/>
      <c r="O337" s="116"/>
      <c r="P337" s="116"/>
    </row>
    <row r="338" spans="1:16" ht="12.95" customHeight="1" x14ac:dyDescent="0.25">
      <c r="A338" s="138"/>
      <c r="B338" s="24"/>
      <c r="C338" s="122"/>
      <c r="D338" s="102"/>
      <c r="E338" s="102"/>
      <c r="F338" s="102"/>
      <c r="G338" s="102"/>
      <c r="H338" s="102"/>
      <c r="I338" s="102"/>
      <c r="J338" s="102"/>
      <c r="K338" s="136"/>
      <c r="L338" s="136"/>
      <c r="M338" s="123"/>
      <c r="N338" s="116"/>
      <c r="O338" s="116"/>
      <c r="P338" s="116"/>
    </row>
    <row r="339" spans="1:16" ht="12.95" customHeight="1" x14ac:dyDescent="0.25">
      <c r="A339" s="138"/>
      <c r="B339" s="24"/>
      <c r="C339" s="122"/>
      <c r="D339" s="102"/>
      <c r="E339" s="102"/>
      <c r="F339" s="102"/>
      <c r="G339" s="102"/>
      <c r="H339" s="102"/>
      <c r="I339" s="102"/>
      <c r="J339" s="102"/>
      <c r="K339" s="136"/>
      <c r="L339" s="136"/>
      <c r="M339" s="123"/>
      <c r="N339" s="116"/>
      <c r="O339" s="116"/>
      <c r="P339" s="116"/>
    </row>
    <row r="340" spans="1:16" ht="12.95" customHeight="1" x14ac:dyDescent="0.25">
      <c r="A340" s="138"/>
      <c r="B340" s="24"/>
      <c r="C340" s="122"/>
      <c r="D340" s="102"/>
      <c r="E340" s="102"/>
      <c r="F340" s="102"/>
      <c r="G340" s="102"/>
      <c r="H340" s="102"/>
      <c r="I340" s="102"/>
      <c r="J340" s="102"/>
      <c r="K340" s="136"/>
      <c r="L340" s="136"/>
      <c r="M340" s="123"/>
      <c r="N340" s="116"/>
      <c r="O340" s="116"/>
      <c r="P340" s="116"/>
    </row>
    <row r="341" spans="1:16" ht="12.95" customHeight="1" x14ac:dyDescent="0.25">
      <c r="A341" s="138"/>
      <c r="B341" s="24"/>
      <c r="C341" s="122"/>
      <c r="D341" s="102"/>
      <c r="E341" s="102"/>
      <c r="F341" s="102"/>
      <c r="G341" s="102"/>
      <c r="H341" s="102"/>
      <c r="I341" s="102"/>
      <c r="J341" s="102"/>
      <c r="K341" s="136"/>
      <c r="L341" s="136"/>
      <c r="M341" s="123"/>
      <c r="N341" s="116"/>
      <c r="O341" s="116"/>
      <c r="P341" s="116"/>
    </row>
    <row r="342" spans="1:16" ht="12.95" customHeight="1" x14ac:dyDescent="0.25">
      <c r="A342" s="138"/>
      <c r="B342" s="24"/>
      <c r="C342" s="122"/>
      <c r="D342" s="102"/>
      <c r="E342" s="102"/>
      <c r="F342" s="102"/>
      <c r="G342" s="102"/>
      <c r="H342" s="102"/>
      <c r="I342" s="102"/>
      <c r="J342" s="102"/>
      <c r="K342" s="136"/>
      <c r="L342" s="136"/>
      <c r="M342" s="123"/>
      <c r="N342" s="116"/>
      <c r="O342" s="116"/>
      <c r="P342" s="116"/>
    </row>
    <row r="343" spans="1:16" ht="12.95" customHeight="1" x14ac:dyDescent="0.25">
      <c r="A343" s="138"/>
      <c r="B343" s="24"/>
      <c r="C343" s="122"/>
      <c r="D343" s="102"/>
      <c r="E343" s="102"/>
      <c r="F343" s="102"/>
      <c r="G343" s="102"/>
      <c r="H343" s="102"/>
      <c r="I343" s="102"/>
      <c r="J343" s="102"/>
      <c r="K343" s="136"/>
      <c r="L343" s="136"/>
      <c r="M343" s="123"/>
      <c r="N343" s="116"/>
      <c r="O343" s="116"/>
      <c r="P343" s="116"/>
    </row>
    <row r="344" spans="1:16" ht="12.95" customHeight="1" x14ac:dyDescent="0.25">
      <c r="A344" s="138"/>
      <c r="B344" s="24"/>
      <c r="C344" s="122"/>
      <c r="D344" s="102"/>
      <c r="E344" s="102"/>
      <c r="F344" s="102"/>
      <c r="G344" s="102"/>
      <c r="H344" s="102"/>
      <c r="I344" s="102"/>
      <c r="J344" s="102"/>
      <c r="K344" s="136"/>
      <c r="L344" s="136"/>
      <c r="M344" s="123"/>
      <c r="N344" s="116"/>
      <c r="O344" s="116"/>
      <c r="P344" s="116"/>
    </row>
    <row r="345" spans="1:16" ht="12.95" customHeight="1" x14ac:dyDescent="0.25">
      <c r="A345" s="138"/>
      <c r="B345" s="24"/>
      <c r="C345" s="122"/>
      <c r="D345" s="102"/>
      <c r="E345" s="102"/>
      <c r="F345" s="102"/>
      <c r="G345" s="102"/>
      <c r="H345" s="102"/>
      <c r="I345" s="102"/>
      <c r="J345" s="102"/>
      <c r="K345" s="136"/>
      <c r="L345" s="136"/>
      <c r="M345" s="123"/>
      <c r="N345" s="116"/>
      <c r="O345" s="116"/>
      <c r="P345" s="116"/>
    </row>
    <row r="346" spans="1:16" ht="12.95" customHeight="1" x14ac:dyDescent="0.25">
      <c r="A346" s="138"/>
      <c r="B346" s="24"/>
      <c r="C346" s="122"/>
      <c r="D346" s="102"/>
      <c r="E346" s="102"/>
      <c r="F346" s="102"/>
      <c r="G346" s="102"/>
      <c r="H346" s="102"/>
      <c r="I346" s="102"/>
      <c r="J346" s="102"/>
      <c r="K346" s="136"/>
      <c r="L346" s="136"/>
      <c r="M346" s="123"/>
      <c r="N346" s="116"/>
      <c r="O346" s="116"/>
      <c r="P346" s="116"/>
    </row>
    <row r="347" spans="1:16" ht="12.95" customHeight="1" x14ac:dyDescent="0.25">
      <c r="A347" s="138"/>
      <c r="B347" s="24"/>
      <c r="C347" s="122"/>
      <c r="D347" s="102"/>
      <c r="E347" s="102"/>
      <c r="F347" s="102"/>
      <c r="G347" s="102"/>
      <c r="H347" s="102"/>
      <c r="I347" s="102"/>
      <c r="J347" s="102"/>
      <c r="K347" s="136"/>
      <c r="L347" s="136"/>
      <c r="M347" s="123"/>
      <c r="N347" s="116"/>
      <c r="O347" s="116"/>
      <c r="P347" s="116"/>
    </row>
    <row r="348" spans="1:16" ht="12.95" customHeight="1" x14ac:dyDescent="0.25">
      <c r="A348" s="138"/>
      <c r="B348" s="24"/>
      <c r="C348" s="122"/>
      <c r="D348" s="102"/>
      <c r="E348" s="102"/>
      <c r="F348" s="102"/>
      <c r="G348" s="102"/>
      <c r="H348" s="102"/>
      <c r="I348" s="102"/>
      <c r="J348" s="102"/>
      <c r="K348" s="136"/>
      <c r="L348" s="136"/>
      <c r="M348" s="123"/>
      <c r="N348" s="116"/>
      <c r="O348" s="116"/>
      <c r="P348" s="116"/>
    </row>
    <row r="349" spans="1:16" ht="12.95" customHeight="1" x14ac:dyDescent="0.25">
      <c r="A349" s="138"/>
      <c r="B349" s="24"/>
      <c r="C349" s="122"/>
      <c r="D349" s="102"/>
      <c r="E349" s="102"/>
      <c r="F349" s="102"/>
      <c r="G349" s="102"/>
      <c r="H349" s="102"/>
      <c r="I349" s="102"/>
      <c r="J349" s="102"/>
      <c r="K349" s="136"/>
      <c r="L349" s="136"/>
      <c r="M349" s="123"/>
      <c r="N349" s="116"/>
      <c r="O349" s="116"/>
      <c r="P349" s="116"/>
    </row>
    <row r="350" spans="1:16" ht="12.95" customHeight="1" x14ac:dyDescent="0.25">
      <c r="A350" s="138"/>
      <c r="B350" s="24"/>
      <c r="C350" s="122"/>
      <c r="D350" s="102"/>
      <c r="E350" s="102"/>
      <c r="F350" s="102"/>
      <c r="G350" s="102"/>
      <c r="H350" s="102"/>
      <c r="I350" s="102"/>
      <c r="J350" s="102"/>
      <c r="K350" s="136"/>
      <c r="L350" s="136"/>
      <c r="M350" s="115"/>
      <c r="N350" s="116"/>
      <c r="O350" s="116"/>
      <c r="P350" s="116"/>
    </row>
    <row r="351" spans="1:16" ht="12.95" customHeight="1" x14ac:dyDescent="0.25">
      <c r="A351" s="138"/>
      <c r="B351" s="24"/>
      <c r="C351" s="122"/>
      <c r="D351" s="102"/>
      <c r="E351" s="102"/>
      <c r="F351" s="102"/>
      <c r="G351" s="102"/>
      <c r="H351" s="102"/>
      <c r="I351" s="102"/>
      <c r="J351" s="102"/>
      <c r="K351" s="136"/>
      <c r="L351" s="136"/>
      <c r="M351" s="123"/>
      <c r="N351" s="116"/>
      <c r="O351" s="116"/>
      <c r="P351" s="116"/>
    </row>
    <row r="352" spans="1:16" ht="12.95" customHeight="1" x14ac:dyDescent="0.25">
      <c r="A352" s="138"/>
      <c r="B352" s="24"/>
      <c r="C352" s="122"/>
      <c r="D352" s="102"/>
      <c r="E352" s="102"/>
      <c r="F352" s="102"/>
      <c r="G352" s="102"/>
      <c r="H352" s="102"/>
      <c r="I352" s="102"/>
      <c r="J352" s="102"/>
      <c r="K352" s="136"/>
      <c r="L352" s="136"/>
      <c r="M352" s="123"/>
      <c r="N352" s="116"/>
      <c r="O352" s="116"/>
      <c r="P352" s="116"/>
    </row>
    <row r="353" spans="1:16" ht="12.95" customHeight="1" x14ac:dyDescent="0.25">
      <c r="A353" s="138"/>
      <c r="B353" s="24"/>
      <c r="C353" s="122"/>
      <c r="D353" s="102"/>
      <c r="E353" s="102"/>
      <c r="F353" s="102"/>
      <c r="G353" s="102"/>
      <c r="H353" s="102"/>
      <c r="I353" s="102"/>
      <c r="J353" s="102"/>
      <c r="K353" s="136"/>
      <c r="L353" s="136"/>
      <c r="M353" s="123"/>
      <c r="N353" s="116"/>
      <c r="O353" s="116"/>
      <c r="P353" s="116"/>
    </row>
    <row r="354" spans="1:16" ht="12.95" customHeight="1" x14ac:dyDescent="0.25">
      <c r="A354" s="138"/>
      <c r="B354" s="24"/>
      <c r="C354" s="122"/>
      <c r="D354" s="102"/>
      <c r="E354" s="102"/>
      <c r="F354" s="102"/>
      <c r="G354" s="102"/>
      <c r="H354" s="102"/>
      <c r="I354" s="102"/>
      <c r="J354" s="102"/>
      <c r="K354" s="136"/>
      <c r="L354" s="136"/>
      <c r="M354" s="123"/>
      <c r="N354" s="116"/>
      <c r="O354" s="116"/>
      <c r="P354" s="116"/>
    </row>
    <row r="355" spans="1:16" ht="12.95" customHeight="1" x14ac:dyDescent="0.25">
      <c r="A355" s="230"/>
      <c r="B355" s="230"/>
      <c r="C355" s="124"/>
      <c r="D355" s="102"/>
      <c r="E355" s="102"/>
      <c r="F355" s="102"/>
      <c r="G355" s="102"/>
      <c r="H355" s="102"/>
      <c r="I355" s="102"/>
      <c r="J355" s="102"/>
      <c r="K355" s="102"/>
      <c r="L355" s="102"/>
      <c r="M355" s="117"/>
      <c r="N355" s="117"/>
      <c r="O355" s="117"/>
      <c r="P355" s="117"/>
    </row>
    <row r="356" spans="1:16" ht="12.95" customHeight="1" x14ac:dyDescent="0.3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68"/>
      <c r="L356" s="68"/>
      <c r="M356" s="113"/>
      <c r="N356" s="113"/>
      <c r="O356" s="113"/>
      <c r="P356" s="113"/>
    </row>
    <row r="357" spans="1:16" ht="12.95" customHeight="1" x14ac:dyDescent="0.2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</row>
    <row r="358" spans="1:16" ht="12.95" customHeight="1" x14ac:dyDescent="0.2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</row>
    <row r="359" spans="1:16" ht="12.95" customHeight="1" x14ac:dyDescent="0.2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</row>
    <row r="360" spans="1:16" ht="12.95" customHeight="1" x14ac:dyDescent="0.25">
      <c r="A360" s="118"/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</row>
    <row r="361" spans="1:16" ht="12.95" customHeight="1" x14ac:dyDescent="0.2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</row>
  </sheetData>
  <mergeCells count="135">
    <mergeCell ref="AU26:AV26"/>
    <mergeCell ref="AV3:BE4"/>
    <mergeCell ref="AV5:BE6"/>
    <mergeCell ref="AU9:AU11"/>
    <mergeCell ref="AV9:AV11"/>
    <mergeCell ref="AW9:AY10"/>
    <mergeCell ref="BA9:BB10"/>
    <mergeCell ref="BC9:BD10"/>
    <mergeCell ref="BE9:BE11"/>
    <mergeCell ref="AW12:AW13"/>
    <mergeCell ref="AY12:AY13"/>
    <mergeCell ref="AZ12:AZ13"/>
    <mergeCell ref="A355:B355"/>
    <mergeCell ref="A275:B275"/>
    <mergeCell ref="C283:P283"/>
    <mergeCell ref="C284:P285"/>
    <mergeCell ref="A290:A292"/>
    <mergeCell ref="C290:H291"/>
    <mergeCell ref="A315:B315"/>
    <mergeCell ref="C323:P323"/>
    <mergeCell ref="C324:P325"/>
    <mergeCell ref="A330:A332"/>
    <mergeCell ref="C330:H331"/>
    <mergeCell ref="A195:B195"/>
    <mergeCell ref="C203:P203"/>
    <mergeCell ref="C204:P205"/>
    <mergeCell ref="A210:A212"/>
    <mergeCell ref="C210:H211"/>
    <mergeCell ref="A235:B235"/>
    <mergeCell ref="C243:P243"/>
    <mergeCell ref="C244:P245"/>
    <mergeCell ref="A250:A252"/>
    <mergeCell ref="C250:H251"/>
    <mergeCell ref="C123:P123"/>
    <mergeCell ref="C124:P125"/>
    <mergeCell ref="A130:A132"/>
    <mergeCell ref="C130:H131"/>
    <mergeCell ref="A155:B155"/>
    <mergeCell ref="C163:P163"/>
    <mergeCell ref="C164:P165"/>
    <mergeCell ref="A170:A172"/>
    <mergeCell ref="C170:H171"/>
    <mergeCell ref="C44:P45"/>
    <mergeCell ref="A50:A52"/>
    <mergeCell ref="C50:H51"/>
    <mergeCell ref="A75:B75"/>
    <mergeCell ref="C83:P83"/>
    <mergeCell ref="C84:P85"/>
    <mergeCell ref="A90:A92"/>
    <mergeCell ref="C90:H91"/>
    <mergeCell ref="A115:B115"/>
    <mergeCell ref="C2:P2"/>
    <mergeCell ref="C3:P4"/>
    <mergeCell ref="A9:A12"/>
    <mergeCell ref="B9:B12"/>
    <mergeCell ref="C9:H10"/>
    <mergeCell ref="I9:J9"/>
    <mergeCell ref="K9:L11"/>
    <mergeCell ref="A35:B35"/>
    <mergeCell ref="C43:P43"/>
    <mergeCell ref="P9:P12"/>
    <mergeCell ref="I10:J10"/>
    <mergeCell ref="C11:C12"/>
    <mergeCell ref="D11:D12"/>
    <mergeCell ref="E11:F11"/>
    <mergeCell ref="G11:G12"/>
    <mergeCell ref="H11:H12"/>
    <mergeCell ref="I11:J11"/>
    <mergeCell ref="E13:F13"/>
    <mergeCell ref="I13:J13"/>
    <mergeCell ref="K13:L13"/>
    <mergeCell ref="AI82:AQ82"/>
    <mergeCell ref="T43:AD44"/>
    <mergeCell ref="AI83:AQ84"/>
    <mergeCell ref="R49:R51"/>
    <mergeCell ref="T49:X50"/>
    <mergeCell ref="AG89:AG91"/>
    <mergeCell ref="AH89:AH91"/>
    <mergeCell ref="AI89:AK90"/>
    <mergeCell ref="AG154:AH154"/>
    <mergeCell ref="R74:S74"/>
    <mergeCell ref="AG114:AH114"/>
    <mergeCell ref="T82:AD82"/>
    <mergeCell ref="AI122:AQ122"/>
    <mergeCell ref="T83:AD84"/>
    <mergeCell ref="AI123:AQ124"/>
    <mergeCell ref="R89:R91"/>
    <mergeCell ref="T89:X90"/>
    <mergeCell ref="AG129:AG131"/>
    <mergeCell ref="AH129:AH131"/>
    <mergeCell ref="AI129:AK130"/>
    <mergeCell ref="R114:S114"/>
    <mergeCell ref="AG74:AH74"/>
    <mergeCell ref="R129:R131"/>
    <mergeCell ref="R154:S154"/>
    <mergeCell ref="AI42:AQ42"/>
    <mergeCell ref="T3:AD4"/>
    <mergeCell ref="AI43:AQ44"/>
    <mergeCell ref="R9:R11"/>
    <mergeCell ref="T9:X10"/>
    <mergeCell ref="AG49:AG51"/>
    <mergeCell ref="AH49:AH51"/>
    <mergeCell ref="AI49:AK50"/>
    <mergeCell ref="AI2:AQ2"/>
    <mergeCell ref="AI3:AQ4"/>
    <mergeCell ref="AG9:AG11"/>
    <mergeCell ref="AH9:AH11"/>
    <mergeCell ref="AI9:AK10"/>
    <mergeCell ref="AG34:AH34"/>
    <mergeCell ref="T2:AD2"/>
    <mergeCell ref="R34:S34"/>
    <mergeCell ref="T42:AD42"/>
    <mergeCell ref="T203:AD204"/>
    <mergeCell ref="T283:AD284"/>
    <mergeCell ref="R289:R291"/>
    <mergeCell ref="T289:X290"/>
    <mergeCell ref="R314:S314"/>
    <mergeCell ref="R209:R211"/>
    <mergeCell ref="T209:X210"/>
    <mergeCell ref="R234:S234"/>
    <mergeCell ref="T242:AD242"/>
    <mergeCell ref="T243:AD244"/>
    <mergeCell ref="R249:R251"/>
    <mergeCell ref="T249:X250"/>
    <mergeCell ref="R274:S274"/>
    <mergeCell ref="T282:AD282"/>
    <mergeCell ref="R169:R171"/>
    <mergeCell ref="T162:AD162"/>
    <mergeCell ref="T163:AD164"/>
    <mergeCell ref="T122:AD122"/>
    <mergeCell ref="T123:AD124"/>
    <mergeCell ref="T129:X130"/>
    <mergeCell ref="T169:X170"/>
    <mergeCell ref="R194:S194"/>
    <mergeCell ref="T202:AD202"/>
  </mergeCells>
  <pageMargins left="0.39370078740157483" right="0.39370078740157483" top="1.3779527559055118" bottom="0.39370078740157483" header="0.31496062992125984" footer="0.31496062992125984"/>
  <pageSetup paperSize="131" scale="95" orientation="landscape" r:id="rId1"/>
  <ignoredErrors>
    <ignoredError sqref="C35 T114 T314 AI74 AI114 AI154 AI34 AP154 AJ154:AO154 AP114 AJ114:AO114 AP74 AJ74:AO74 AM34 AO34 AJ34:AL34 AP34 AN34 AC34 U34:AA34 U74:AC74 AC114 U114:AB114 U154:AC154 AC194 U194:AB194 AC234 U234:AB234 AC274 U274:AA274 AC314 U314:AB314 D35:M35 O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FORM_TK_1</vt:lpstr>
    </vt:vector>
  </TitlesOfParts>
  <Company>BBPPTP Surabaya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Ashari</dc:creator>
  <cp:lastModifiedBy>STAR</cp:lastModifiedBy>
  <cp:lastPrinted>2023-07-10T06:35:25Z</cp:lastPrinted>
  <dcterms:created xsi:type="dcterms:W3CDTF">2013-08-13T07:24:21Z</dcterms:created>
  <dcterms:modified xsi:type="dcterms:W3CDTF">2024-02-05T08:01:35Z</dcterms:modified>
</cp:coreProperties>
</file>